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845" windowHeight="1515" tabRatio="611"/>
  </bookViews>
  <sheets>
    <sheet name="r-01" sheetId="82" r:id="rId1"/>
  </sheets>
  <definedNames>
    <definedName name="_Date_">#REF!</definedName>
    <definedName name="_Otchet_Period_Source__AT_ObjectName">#REF!</definedName>
    <definedName name="_xlnm._FilterDatabase" localSheetId="0" hidden="1">'r-01'!$A$2:$G$92</definedName>
    <definedName name="_xlnm.Print_Titles" localSheetId="0">'r-01'!$14:$14</definedName>
    <definedName name="_xlnm.Print_Area" localSheetId="0">'r-01'!$A$1:$G$357</definedName>
  </definedNames>
  <calcPr calcId="124519"/>
</workbook>
</file>

<file path=xl/calcChain.xml><?xml version="1.0" encoding="utf-8"?>
<calcChain xmlns="http://schemas.openxmlformats.org/spreadsheetml/2006/main">
  <c r="G116" i="82"/>
  <c r="G77"/>
  <c r="G31" l="1"/>
  <c r="G27"/>
  <c r="H317"/>
  <c r="G315"/>
  <c r="G128" l="1"/>
  <c r="G18"/>
  <c r="G90"/>
  <c r="G88"/>
  <c r="G86"/>
  <c r="G83"/>
  <c r="G81"/>
  <c r="G110"/>
  <c r="G109" s="1"/>
  <c r="H103"/>
  <c r="G284" l="1"/>
  <c r="G283" s="1"/>
  <c r="H290"/>
  <c r="H104"/>
  <c r="H313"/>
  <c r="G307"/>
  <c r="H202"/>
  <c r="G197"/>
  <c r="G181"/>
  <c r="H187"/>
  <c r="G144"/>
  <c r="H177"/>
  <c r="H176"/>
  <c r="H170"/>
  <c r="H154"/>
  <c r="G148"/>
  <c r="G348"/>
  <c r="G221"/>
  <c r="G203"/>
  <c r="G195"/>
  <c r="G162"/>
  <c r="G132"/>
  <c r="G131" s="1"/>
  <c r="G130" s="1"/>
  <c r="G124"/>
  <c r="H124"/>
  <c r="H121"/>
  <c r="H93"/>
  <c r="G26"/>
  <c r="H359"/>
  <c r="G354"/>
  <c r="G353"/>
  <c r="H357"/>
  <c r="H356" s="1"/>
  <c r="H361" s="1"/>
  <c r="G352"/>
  <c r="G351" s="1"/>
  <c r="G356" s="1"/>
  <c r="G248"/>
  <c r="G225"/>
  <c r="G224" s="1"/>
  <c r="G219"/>
  <c r="G214"/>
  <c r="G213" s="1"/>
  <c r="G211"/>
  <c r="G207"/>
  <c r="H189"/>
  <c r="G160"/>
  <c r="G158"/>
  <c r="G155"/>
  <c r="H152"/>
  <c r="G126"/>
  <c r="G108"/>
  <c r="G67"/>
  <c r="G66" s="1"/>
  <c r="G54"/>
  <c r="G45"/>
  <c r="H46"/>
  <c r="G22"/>
  <c r="G21" s="1"/>
  <c r="G20" s="1"/>
  <c r="G339"/>
  <c r="G302"/>
  <c r="G301" s="1"/>
  <c r="H266"/>
  <c r="H267"/>
  <c r="H219"/>
  <c r="G236"/>
  <c r="G235" s="1"/>
  <c r="G104"/>
  <c r="G73"/>
  <c r="G72" s="1"/>
  <c r="G52"/>
  <c r="G232"/>
  <c r="G231" s="1"/>
  <c r="G201"/>
  <c r="G199"/>
  <c r="H296"/>
  <c r="H295"/>
  <c r="H294"/>
  <c r="G327"/>
  <c r="H293"/>
  <c r="G326"/>
  <c r="H279"/>
  <c r="H278" s="1"/>
  <c r="G305"/>
  <c r="G272"/>
  <c r="H190"/>
  <c r="G228"/>
  <c r="G227" s="1"/>
  <c r="H185"/>
  <c r="H158"/>
  <c r="H157"/>
  <c r="G175"/>
  <c r="G174" s="1"/>
  <c r="G178"/>
  <c r="G177" s="1"/>
  <c r="H161"/>
  <c r="H160"/>
  <c r="H149"/>
  <c r="H148"/>
  <c r="G167"/>
  <c r="G122"/>
  <c r="H77"/>
  <c r="H52"/>
  <c r="G17"/>
  <c r="G16" s="1"/>
  <c r="H184"/>
  <c r="G188"/>
  <c r="H182"/>
  <c r="G186"/>
  <c r="G185" s="1"/>
  <c r="G180" s="1"/>
  <c r="G190"/>
  <c r="H181"/>
  <c r="H179"/>
  <c r="H174"/>
  <c r="H172"/>
  <c r="H169"/>
  <c r="G153"/>
  <c r="H144"/>
  <c r="H143"/>
  <c r="G151"/>
  <c r="G150" s="1"/>
  <c r="H142"/>
  <c r="H101"/>
  <c r="H100" s="1"/>
  <c r="H17"/>
  <c r="H16"/>
  <c r="G309"/>
  <c r="H273"/>
  <c r="G311"/>
  <c r="H275"/>
  <c r="H276"/>
  <c r="G281"/>
  <c r="G280" s="1"/>
  <c r="G346"/>
  <c r="G345" s="1"/>
  <c r="H314"/>
  <c r="H311"/>
  <c r="G324"/>
  <c r="H292"/>
  <c r="H272"/>
  <c r="G288"/>
  <c r="H255"/>
  <c r="G268"/>
  <c r="G264"/>
  <c r="H242"/>
  <c r="H180"/>
  <c r="H175"/>
  <c r="H165"/>
  <c r="H102"/>
  <c r="H97"/>
  <c r="H90"/>
  <c r="H91"/>
  <c r="G97"/>
  <c r="G96" s="1"/>
  <c r="G95" s="1"/>
  <c r="H258"/>
  <c r="G292"/>
  <c r="H218"/>
  <c r="H199"/>
  <c r="G239"/>
  <c r="G238" s="1"/>
  <c r="H164"/>
  <c r="H166"/>
  <c r="H163"/>
  <c r="H178"/>
  <c r="H87"/>
  <c r="H86"/>
  <c r="H65"/>
  <c r="H32"/>
  <c r="H31"/>
  <c r="H277"/>
  <c r="H146"/>
  <c r="H257"/>
  <c r="H256" s="1"/>
  <c r="G278"/>
  <c r="H243"/>
  <c r="G313"/>
  <c r="H85"/>
  <c r="H84"/>
  <c r="G252"/>
  <c r="G247" s="1"/>
  <c r="G246" s="1"/>
  <c r="H228"/>
  <c r="H188"/>
  <c r="H186"/>
  <c r="H145"/>
  <c r="H237"/>
  <c r="G261"/>
  <c r="H236"/>
  <c r="G260"/>
  <c r="H234"/>
  <c r="G258"/>
  <c r="H233"/>
  <c r="G257"/>
  <c r="H193"/>
  <c r="H192"/>
  <c r="H197"/>
  <c r="H204" s="1"/>
  <c r="H301"/>
  <c r="H300" s="1"/>
  <c r="G334"/>
  <c r="G333" s="1"/>
  <c r="H304"/>
  <c r="G337"/>
  <c r="G336" s="1"/>
  <c r="H303"/>
  <c r="G64"/>
  <c r="G63" s="1"/>
  <c r="H63"/>
  <c r="H62"/>
  <c r="H125"/>
  <c r="H111"/>
  <c r="G320"/>
  <c r="G322"/>
  <c r="G244"/>
  <c r="G241" s="1"/>
  <c r="G192"/>
  <c r="G169"/>
  <c r="G164" s="1"/>
  <c r="H139"/>
  <c r="G276"/>
  <c r="H191"/>
  <c r="H155"/>
  <c r="H270"/>
  <c r="G298"/>
  <c r="G297" s="1"/>
  <c r="G296" s="1"/>
  <c r="H264"/>
  <c r="H263" s="1"/>
  <c r="G138"/>
  <c r="G137" s="1"/>
  <c r="G136" s="1"/>
  <c r="G135" s="1"/>
  <c r="G140" s="1"/>
  <c r="H55"/>
  <c r="H54" s="1"/>
  <c r="G42"/>
  <c r="H35"/>
  <c r="G39"/>
  <c r="G36"/>
  <c r="H45"/>
  <c r="H151"/>
  <c r="H207"/>
  <c r="H43"/>
  <c r="H240"/>
  <c r="H222"/>
  <c r="H220" s="1"/>
  <c r="H223"/>
  <c r="H216"/>
  <c r="H131"/>
  <c r="H73"/>
  <c r="H306"/>
  <c r="H206"/>
  <c r="H41"/>
  <c r="H28"/>
  <c r="H26"/>
  <c r="H34"/>
  <c r="H37"/>
  <c r="H33" s="1"/>
  <c r="H39"/>
  <c r="H286"/>
  <c r="H232"/>
  <c r="H260" s="1"/>
  <c r="H79"/>
  <c r="H78" s="1"/>
  <c r="H72"/>
  <c r="H66" s="1"/>
  <c r="H22"/>
  <c r="H309"/>
  <c r="H299"/>
  <c r="H254"/>
  <c r="H253"/>
  <c r="H244"/>
  <c r="H132"/>
  <c r="H128" s="1"/>
  <c r="H21"/>
  <c r="H18" s="1"/>
  <c r="H150"/>
  <c r="H133" s="1"/>
  <c r="H318"/>
  <c r="H50"/>
  <c r="H25"/>
  <c r="H27"/>
  <c r="H291"/>
  <c r="H20"/>
  <c r="H29"/>
  <c r="G206"/>
  <c r="H271"/>
  <c r="G287"/>
  <c r="G286" s="1"/>
  <c r="G319"/>
  <c r="G318" s="1"/>
  <c r="G157"/>
  <c r="G263"/>
  <c r="H285" l="1"/>
  <c r="H280" s="1"/>
  <c r="G344"/>
  <c r="G343" s="1"/>
  <c r="G350" s="1"/>
  <c r="G35"/>
  <c r="G25" s="1"/>
  <c r="G51"/>
  <c r="G50" s="1"/>
  <c r="G173"/>
  <c r="G218"/>
  <c r="G205" s="1"/>
  <c r="G121"/>
  <c r="G120" s="1"/>
  <c r="G103"/>
  <c r="G102" s="1"/>
  <c r="G143"/>
  <c r="G142" s="1"/>
  <c r="G332"/>
  <c r="G331" s="1"/>
  <c r="G342" s="1"/>
  <c r="G256"/>
  <c r="G294" s="1"/>
  <c r="G304"/>
  <c r="G300" s="1"/>
  <c r="G295" s="1"/>
  <c r="G330" s="1"/>
  <c r="G99"/>
  <c r="G94"/>
  <c r="G230"/>
  <c r="G223"/>
  <c r="G134" l="1"/>
  <c r="G115"/>
  <c r="G255"/>
  <c r="G101"/>
  <c r="G112"/>
  <c r="G254"/>
  <c r="G357" s="1"/>
  <c r="G114"/>
</calcChain>
</file>

<file path=xl/sharedStrings.xml><?xml version="1.0" encoding="utf-8"?>
<sst xmlns="http://schemas.openxmlformats.org/spreadsheetml/2006/main" count="1692" uniqueCount="297">
  <si>
    <t>Пенсионное обеспечение</t>
  </si>
  <si>
    <t>000</t>
  </si>
  <si>
    <t>раз-дел</t>
  </si>
  <si>
    <t>под-раз-дел</t>
  </si>
  <si>
    <t>00</t>
  </si>
  <si>
    <t>Другие вопросы в области национальной экономики</t>
  </si>
  <si>
    <t xml:space="preserve">                     Итого по разделу 08</t>
  </si>
  <si>
    <t>Общее образование</t>
  </si>
  <si>
    <t>02</t>
  </si>
  <si>
    <t>10</t>
  </si>
  <si>
    <t>11</t>
  </si>
  <si>
    <t>ОБРАЗОВАНИЕ</t>
  </si>
  <si>
    <t>СОЦИАЛЬНАЯ ПОЛИТИКА</t>
  </si>
  <si>
    <t>Другие общегосударственные вопросы</t>
  </si>
  <si>
    <t>Дошкольное образование</t>
  </si>
  <si>
    <t xml:space="preserve">                      Итого по разделу 06</t>
  </si>
  <si>
    <t>целевая статья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</si>
  <si>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</si>
  <si>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</si>
  <si>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</si>
  <si>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</si>
  <si>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</si>
  <si>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Молодежная политика и оздоровление детей</t>
  </si>
  <si>
    <t>Физическая культура и спорт</t>
  </si>
  <si>
    <t xml:space="preserve">                                Итого по разделу 01</t>
  </si>
  <si>
    <t xml:space="preserve">                              Итого  по  разделу  07</t>
  </si>
  <si>
    <t xml:space="preserve">Культура </t>
  </si>
  <si>
    <t xml:space="preserve">                               Итого по разделу 10</t>
  </si>
  <si>
    <t>01</t>
  </si>
  <si>
    <t>03</t>
  </si>
  <si>
    <t>04</t>
  </si>
  <si>
    <t>05</t>
  </si>
  <si>
    <t>06</t>
  </si>
  <si>
    <t>07</t>
  </si>
  <si>
    <t>08</t>
  </si>
  <si>
    <t>09</t>
  </si>
  <si>
    <t>12</t>
  </si>
  <si>
    <t>Охрана объектов растительного и животного мира и среды их обитания</t>
  </si>
  <si>
    <t>Другие вопросы в области образования</t>
  </si>
  <si>
    <t xml:space="preserve">                                Итого по разделу 04</t>
  </si>
  <si>
    <t>Социальное обеспечение населения</t>
  </si>
  <si>
    <t xml:space="preserve">ВСЕГО РАСХОДОВ </t>
  </si>
  <si>
    <t>Национальная экономика</t>
  </si>
  <si>
    <t>ОХРАНА ОКРУЖАЮЩЕЙ СРЕДЫ</t>
  </si>
  <si>
    <t>Жилищно - коммунальное хозяйство</t>
  </si>
  <si>
    <t xml:space="preserve">                      Итого по разделу 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</si>
  <si>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</si>
  <si>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культуры и  кинематографии</t>
  </si>
  <si>
    <t>Средства массовой информации</t>
  </si>
  <si>
    <t>Итого по разделу 11</t>
  </si>
  <si>
    <t>Итого по разделу 12</t>
  </si>
  <si>
    <t xml:space="preserve">КУЛЬТУРА И КИНЕМАТОГРАФИЯ </t>
  </si>
  <si>
    <t>13</t>
  </si>
  <si>
    <t>Физическая культура</t>
  </si>
  <si>
    <t>Коммунальное хозяйство</t>
  </si>
  <si>
    <t>Мероприятия в области физической культуры и спорта</t>
  </si>
  <si>
    <t>Периодическая печать и издательство</t>
  </si>
  <si>
    <t>912</t>
  </si>
  <si>
    <t>100</t>
  </si>
  <si>
    <t>Обеспечение деятельности муниципальных органов Кумылженского муниципального района</t>
  </si>
  <si>
    <t>200</t>
  </si>
  <si>
    <t>Закупка товаров, работ и услуг для государственных (муниципальных) нужд</t>
  </si>
  <si>
    <t>Субвенция на организацию и осуществление деятельности по опеке и попечительству</t>
  </si>
  <si>
    <t>Субвенция на создание исполнения функций и обеспечения деятельности комиссий по делам несовершеннолетних и защите их прав</t>
  </si>
  <si>
    <t xml:space="preserve">Субвенция на хранение, комплектование, учет и использование архивных документов и архивных фондов, отнесенных к составу архивного фонда Волгограской области </t>
  </si>
  <si>
    <t>Председатель контрольно счетной комиссии Кумылженского  муниципального района</t>
  </si>
  <si>
    <t>Обеспечение деятельности хозяйственно - эксплуатационной службы</t>
  </si>
  <si>
    <t>Субвенция на регистрацию актов гражданского состояния</t>
  </si>
  <si>
    <t xml:space="preserve">Мероприятия  в органах муниципальной власти </t>
  </si>
  <si>
    <t>00 0 0000</t>
  </si>
  <si>
    <t>Непрограммные расходы в области землеустройства и землепользования</t>
  </si>
  <si>
    <t>Мероприятия в области охраны окружающей среды и природопользования</t>
  </si>
  <si>
    <t>Субвенции на осуществление образовательного процесса муниципальными дошкольными образовательными организациями</t>
  </si>
  <si>
    <t>Обеспечение деятельности муниципальных казенных учреждений дошкольного образования</t>
  </si>
  <si>
    <t>Субвенции на осуществление образовательного процесса муниципальными общеобразовательными организациями</t>
  </si>
  <si>
    <t>Субвенции на организацию питания детей из малоимущих семей и детей, находящихся на учете у фтизиатора, обучающихся в общеобразовательных организациях</t>
  </si>
  <si>
    <t>Обеспечение деятельности муниципальных казенных учреждений общего образования</t>
  </si>
  <si>
    <t>Обеспечение деятельности казенных учреждений культуры "Музей"</t>
  </si>
  <si>
    <t>Обеспечение деятельности казенных учреждений культуры "Библиотеки"</t>
  </si>
  <si>
    <t>Мероприятия в области культуры</t>
  </si>
  <si>
    <t>Обеспечение деятельности муниципального казенного учреждения "Централизованные бухгалтерии"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</si>
  <si>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</si>
  <si>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</t>
  </si>
  <si>
    <t>Субвенции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</t>
  </si>
  <si>
    <t xml:space="preserve"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 </t>
  </si>
  <si>
    <t>Обеспечение расходных обязательств почетным жителям Кумылженского муниципального района</t>
  </si>
  <si>
    <t xml:space="preserve">Доплаты к пенсиям муниципальных служащих </t>
  </si>
  <si>
    <t>Субвенция на предоставление субсидий гражданам на оплату жилья и коммунальных услуг</t>
  </si>
  <si>
    <t>Субвенции на выплату компенсации части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</t>
  </si>
  <si>
    <t xml:space="preserve">Субвенции на вознаграждение за труд, причитающегося приемным родителям (патронатному воспитателю) и предоставление им мер социальной поддержки </t>
  </si>
  <si>
    <t xml:space="preserve">Субсидии автономным учреждениям </t>
  </si>
  <si>
    <t>800</t>
  </si>
  <si>
    <t>Иные бюджетные ассигнования</t>
  </si>
  <si>
    <t>Субвенции на выплату пособий по опеке и попечительству</t>
  </si>
  <si>
    <t>Обеспечение деятельности муниципальных казенных учреждений "централизованные бухгалтерии"</t>
  </si>
  <si>
    <t>Обеспечение деятельности казенных учреждений культуры "ДК"</t>
  </si>
  <si>
    <t>300</t>
  </si>
  <si>
    <t>Социальные обеспечения и иные выплаты населению</t>
  </si>
  <si>
    <t>600</t>
  </si>
  <si>
    <t>Предоставление субсидий бюджетным автономным учреждениям и иным некомерческим организациям</t>
  </si>
  <si>
    <t>Социальное обеспечение и иные выплаты населению</t>
  </si>
  <si>
    <t xml:space="preserve">12 </t>
  </si>
  <si>
    <t>Распределение бюджетных ассигнований по</t>
  </si>
  <si>
    <t>разделам и подразделам, целевым статьям и видам расходов</t>
  </si>
  <si>
    <t>Уплата налогов и сборов органами муниципальной власти и казенными учреждениями</t>
  </si>
  <si>
    <t>Мероприятия в области молодежной политики</t>
  </si>
  <si>
    <t>Дорожное хозяйство</t>
  </si>
  <si>
    <t xml:space="preserve">Содержание сети автомобильных дорог общего пользования и искуственных сооружений на них </t>
  </si>
  <si>
    <t>Непрограммные расходы муниципальных органов Кумылженского муниципального района</t>
  </si>
  <si>
    <t>Мероприятия в области малого и среднего предпринимательства</t>
  </si>
  <si>
    <t>Национальная безопасность и правоохранительная деятельность</t>
  </si>
  <si>
    <t>Защита населения и территорий от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</si>
  <si>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</si>
  <si>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 xml:space="preserve">                                Итого по разделу 03</t>
  </si>
  <si>
    <t>Высшее должностное лицо муниципальных образований Кумылженкого муниципального района</t>
  </si>
  <si>
    <t>Расходы на выплаты персаналу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</si>
  <si>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</t>
  </si>
  <si>
    <t>Социальное  обеспечение и иные выплаты населению</t>
  </si>
  <si>
    <t>Социальное  обеспечение  и иные выплаты населению</t>
  </si>
  <si>
    <t>00 0 00 00000</t>
  </si>
  <si>
    <t>90 0 00 00000</t>
  </si>
  <si>
    <t>90 0 00 00040</t>
  </si>
  <si>
    <t>51 0 00 00000</t>
  </si>
  <si>
    <t>51 0 00 00040</t>
  </si>
  <si>
    <t>90 0 00 00010</t>
  </si>
  <si>
    <t>99 0 00 00000</t>
  </si>
  <si>
    <t>99 0 00 70010</t>
  </si>
  <si>
    <t>99 0 00 70020</t>
  </si>
  <si>
    <t>99 0 00 70030</t>
  </si>
  <si>
    <t>99 0 00 70040</t>
  </si>
  <si>
    <t>90 0 00 00030</t>
  </si>
  <si>
    <t>99 0 00 80030</t>
  </si>
  <si>
    <t>11 0 00 00000</t>
  </si>
  <si>
    <t>11 0 00 01310</t>
  </si>
  <si>
    <t>51 0 00 00070</t>
  </si>
  <si>
    <t>99 0 00 00070</t>
  </si>
  <si>
    <t>99 0 00 01040</t>
  </si>
  <si>
    <t xml:space="preserve">99 0 00 01040 </t>
  </si>
  <si>
    <t>99 0 00 59320</t>
  </si>
  <si>
    <t>99 0 00 90020</t>
  </si>
  <si>
    <t>99 0 00 01260</t>
  </si>
  <si>
    <t>99 0 00 90210</t>
  </si>
  <si>
    <t>99 0 00 90060</t>
  </si>
  <si>
    <t>99 0 00 70510</t>
  </si>
  <si>
    <t>99 0 00 01160</t>
  </si>
  <si>
    <t>15 0 00 00000</t>
  </si>
  <si>
    <t>15 0 00 00080</t>
  </si>
  <si>
    <t>15 0 00 70350</t>
  </si>
  <si>
    <t>14 0 00 00000</t>
  </si>
  <si>
    <t>14 0 00 00100</t>
  </si>
  <si>
    <t>15 0 00 00090</t>
  </si>
  <si>
    <t>15 0 00 00100</t>
  </si>
  <si>
    <t>15 0 00 70360</t>
  </si>
  <si>
    <t>15 0 00 70370</t>
  </si>
  <si>
    <t>07 0 00 00000</t>
  </si>
  <si>
    <t>07 0 00 01130</t>
  </si>
  <si>
    <t>09 0 00 00000</t>
  </si>
  <si>
    <t>13 0 00 00000</t>
  </si>
  <si>
    <t>13 0 00 01130</t>
  </si>
  <si>
    <t>14 0 00 80030</t>
  </si>
  <si>
    <t>99 0 00 70390</t>
  </si>
  <si>
    <t>99 0 00 00120</t>
  </si>
  <si>
    <t>99  0 00 00120</t>
  </si>
  <si>
    <t>07 0 00 01150</t>
  </si>
  <si>
    <t>09 0 00 01150</t>
  </si>
  <si>
    <t>14 0 00 00140</t>
  </si>
  <si>
    <t>14 0 00 00150</t>
  </si>
  <si>
    <t>14 0 00 01150</t>
  </si>
  <si>
    <t>14 0 00 00160</t>
  </si>
  <si>
    <t xml:space="preserve">14 0 00 80030 </t>
  </si>
  <si>
    <t>14 0 00 00120</t>
  </si>
  <si>
    <t>99 0 00 10020</t>
  </si>
  <si>
    <t>01 0 00 00000</t>
  </si>
  <si>
    <t>99 0 00 10030</t>
  </si>
  <si>
    <t>Муниципальная программа "Формирование доступной среды жизнедеятельности для инвалидов и маломобильных групп населения в Кумылженском муниципальном районе " на 2016-2020 годы</t>
  </si>
  <si>
    <t>17 0 00 00000</t>
  </si>
  <si>
    <t>17 0 00 01150</t>
  </si>
  <si>
    <t>99 0 00 70420</t>
  </si>
  <si>
    <t>99 0 00 70430</t>
  </si>
  <si>
    <t>99 0 00 70450</t>
  </si>
  <si>
    <t>99 0 00 70530</t>
  </si>
  <si>
    <t>99 0 00 70340</t>
  </si>
  <si>
    <t>99 0 00 70400</t>
  </si>
  <si>
    <t>99 0 00 70410</t>
  </si>
  <si>
    <t>07 0 00 01180</t>
  </si>
  <si>
    <t>09 0 00 01180</t>
  </si>
  <si>
    <t>12 0 00 00000</t>
  </si>
  <si>
    <t>12 0 00 01180</t>
  </si>
  <si>
    <t>99 0 00 60010</t>
  </si>
  <si>
    <t>Субсидия на компенсацию ресурсоснабжающим организациям убытков, возникших в связи с наличием сверхнормативных потерь, связанных с износом объектов коммунальной инфраструктуры</t>
  </si>
  <si>
    <t>99 0 00 80070</t>
  </si>
  <si>
    <t>Функционирование высшего должностного лица субъекта Российской Федерации и муниципального образования</t>
  </si>
  <si>
    <t>15 0 00 70351</t>
  </si>
  <si>
    <t>Субвенции на осуществление образовательного процесса муниципальными дошкольными образовательными организациями, заработная плата с начислениями педагогического персонала</t>
  </si>
  <si>
    <t>15 0 00 70352</t>
  </si>
  <si>
    <t>Субвенции на осуществление образовательного процесса муниципальными дошкольными образовательными организациями, заработная плата с начислениями прочего персонала</t>
  </si>
  <si>
    <t>15 0 00 70361</t>
  </si>
  <si>
    <t>Субвенции на осуществление образовательного процесса муниципальными общеобразовательными организациями, заработная плата с начислениями педагогического персонала</t>
  </si>
  <si>
    <t>15 0 00 70362</t>
  </si>
  <si>
    <t>Субвенции на осуществление образовательного процесса муниципальными общеобразовательными организациями, заработная плата с начислениями прочего персонала</t>
  </si>
  <si>
    <t>15 0 00 70363</t>
  </si>
  <si>
    <t>Субвенции на осуществление образовательного процесса муниципальными общеобразовательными организациями, учебные расходы</t>
  </si>
  <si>
    <t>Профессиональная подготовка, переподготовка и повышение квалификации</t>
  </si>
  <si>
    <t>99 0 00 90250</t>
  </si>
  <si>
    <t>Другие вопросы в области социальной политики</t>
  </si>
  <si>
    <t xml:space="preserve">Субвенция на организационное обеспечение деятельности территориальных административных комиссий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</si>
  <si>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 (финансовая грамотность)</t>
  </si>
  <si>
    <t>99 0 00 71170</t>
  </si>
  <si>
    <t>Мероприятия в области общего образования образования</t>
  </si>
  <si>
    <t>07 0 00 01090</t>
  </si>
  <si>
    <t>Муниципальная программа "Профилактика наркомании, противодействие злоупотреблению наркотиками и их незаконному обороту на территории Кумылженского муниципального района" на 2017 - 2019 год</t>
  </si>
  <si>
    <t>Муниципальная программа "Профилактика правонарушений на территории Кумылженского муниципального района" на 2017 - 2019 год</t>
  </si>
  <si>
    <t>09 0 00 01090</t>
  </si>
  <si>
    <t>Муниципальная программа "Профилактика правонарушений на  территории Кумылженского муниципального района" на 2017 - 2019 годы</t>
  </si>
  <si>
    <t>09 0 0000000</t>
  </si>
  <si>
    <t>09 000 01130</t>
  </si>
  <si>
    <t>Муниципальная программа "Профилактика правонарушений  на территории Кумылженского муниципального района" на 2017 - 2019 год</t>
  </si>
  <si>
    <t>Муниципальная программа Кумылженского муниципального района "Молодой семье - доступное жильё"  на 2017 - 2019 годы</t>
  </si>
  <si>
    <t>Муниципальная программа "Профилактика  правонарушений на территории Кумылженского муниципального района" на 2017 - 2019 год</t>
  </si>
  <si>
    <t>Иные межбюджетные трансферты</t>
  </si>
  <si>
    <t>Межбюджетные трансферты</t>
  </si>
  <si>
    <t>99 0 00 90150</t>
  </si>
  <si>
    <t>500</t>
  </si>
  <si>
    <t>Ведомственная целевая программа "Обеспечение эффективной реализации исполнительным органом местного самоуправления полномочий по решению вопросов местного значения Кумылженского муниципального района Волгоградской области" на 2018 - 2020 годы</t>
  </si>
  <si>
    <t>Муниципальная программа "Развитие и поддержка малого и среднего предпринимательства в  Кумылженском муниципальном районе на 2018 - 2020 годы</t>
  </si>
  <si>
    <t>Ведомственная целевая программа "Обеспечение эффективной реализации исполнительным органом местного самоуправления полномочий по решению вопросов местного значения Кумылженского муниципального района Волгоградской области" на 2018- 2020 годы</t>
  </si>
  <si>
    <t>Муниципальная программа "Развитие сельского хозяйства и регулирования рынков сельскохозяйственной продукции, сырья и продовольствия"  на 2018 - 2020годы</t>
  </si>
  <si>
    <t>26 0 00 00000</t>
  </si>
  <si>
    <t>Мероприятия в области других общегосударственных вопросов</t>
  </si>
  <si>
    <t>26 0 00 01290</t>
  </si>
  <si>
    <t>Субвенции на компенсацию (возмещение) выпадающих доходов ресурсоснабжающих организаций, связанных с применением ими льготных тарифов  на коммунальные ресурсы (услуги) и  техническую воду, поставляемую населению</t>
  </si>
  <si>
    <t>Муниципальная программа "Развитие образования Кумылженского муниципального района" на 2018 - 2020 годы</t>
  </si>
  <si>
    <t>Субвенции на осуществление образовательного процесса муниципальными дошкольными образовательными организациями, учебные расходы</t>
  </si>
  <si>
    <t>15 0 00 70353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</si>
  <si>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</t>
  </si>
  <si>
    <t>15 0 00 71490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</si>
  <si>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организациями, заработная плата с начислениями педагогического персонала</t>
  </si>
  <si>
    <t>15 0 00 71491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</si>
  <si>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организациями, заработная плата с начислениями прочего персонала</t>
  </si>
  <si>
    <t>15 0 00 71492</t>
  </si>
  <si>
    <t>Дополнительное образование детей</t>
  </si>
  <si>
    <t>Муниципальная программа "Развитие учреждений культуры, молодежной политики, дополнительного образования детей на территории Кумылженского муниципального района" на 2018 - 2020 год</t>
  </si>
  <si>
    <t>Обеспечение деятельности муниципальных  казенных учреждений дополнительного образования</t>
  </si>
  <si>
    <t xml:space="preserve">Обеспечение деятельности  муниципальных казенных учреждений дополнительного образования </t>
  </si>
  <si>
    <t>Непрограммные расходы в организации профессиональной подготовки, переподготовки и повышения квалификации</t>
  </si>
  <si>
    <t>Муниципальная программа "Развитие муниципальной службы в Кумылженском муниципальном районе" на 2018-2020 годы</t>
  </si>
  <si>
    <t>27 0 00 00000</t>
  </si>
  <si>
    <t>Расходы в организации профессиональной подготовки, переподготовки и повышения квалификации</t>
  </si>
  <si>
    <t>27 0 00 90250</t>
  </si>
  <si>
    <t>Муниципальная программа "Приоритетные направления молодежной политики на  территории Кумылженского муниципального района" на 2018 - 2020 годы</t>
  </si>
  <si>
    <t>Муниципальная программа "Развитие массовой физической культуры и спорта в Кумылженском муниципальном районе" на 2018 - 2020 годы</t>
  </si>
  <si>
    <t>14</t>
  </si>
  <si>
    <t>Прочие межбюджетные трансферты общего характера</t>
  </si>
  <si>
    <t xml:space="preserve">                              Итого  по  разделу  14</t>
  </si>
  <si>
    <t>Межбюджетные трансферты общего характера бюджетам бюджетной системы РФ</t>
  </si>
  <si>
    <t>Непрограммные расходы в области других общегосударственных вопросов</t>
  </si>
  <si>
    <t>99 0 00 90260</t>
  </si>
  <si>
    <t>Жилищное хозяйство</t>
  </si>
  <si>
    <t>99 0 00 90110</t>
  </si>
  <si>
    <t>Исполнение судебных актов по искам к Кумылженскому муниципальному району и сельским поселениям</t>
  </si>
  <si>
    <t>99 0 00 80060</t>
  </si>
  <si>
    <t>Благоустройство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</si>
  <si>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организациями, учебные расходы</t>
  </si>
  <si>
    <t>15 0 00 71493</t>
  </si>
  <si>
    <t>Иные межбюджетные трансферты на обеспечение социальными гарантиями молодых специалистов, работающихв муниципальных учреждениях, расположенных в сельской местности</t>
  </si>
  <si>
    <t>99 0 00 70870</t>
  </si>
  <si>
    <t>Субсидия из областного бюджета бюджету Кумылженского муниципального района Волгоградской области на софинансирование расходных обязательств, возникших в связи с доведением до сведения жителей Кумылженского района официальной информации</t>
  </si>
  <si>
    <t>99 0 00 70840</t>
  </si>
  <si>
    <t>Непрограммыне расходы в области жилищного хозяйства</t>
  </si>
  <si>
    <t>Охрана семьи, материнства и детства</t>
  </si>
  <si>
    <t>15 0 00 00170</t>
  </si>
  <si>
    <t>Обеспечение деятельности муниципальных казенных учреждений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(зарплата прочего персонала)</t>
  </si>
  <si>
    <t>99 0 00 70980</t>
  </si>
  <si>
    <t>Субсидия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</si>
  <si>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99 0 00 10090</t>
  </si>
  <si>
    <t>Обеспечение расходных обязательств на оказание материальной помощи населению</t>
  </si>
  <si>
    <t>01 0 00 L4970</t>
  </si>
  <si>
    <t>99 0 00 01130</t>
  </si>
  <si>
    <t>Мероприятия  в  области  молодежной политики</t>
  </si>
  <si>
    <t>Субсидии на предоставление молодой семье  социальных выплат на приобретение жилого помещения или создание объекта  индивидуального жилищного строительства в рамках реализации подпрограммы"Молодой семье - доступное жилье".</t>
  </si>
  <si>
    <t>99 0 00 01150</t>
  </si>
  <si>
    <t>бюджета Кумылженского муниципального района на 2019 год .</t>
  </si>
  <si>
    <t xml:space="preserve"> 2019год</t>
  </si>
  <si>
    <t>Резервные фонды</t>
  </si>
  <si>
    <t>Резервные фонды местных администраций</t>
  </si>
  <si>
    <t>99 0 00 80010</t>
  </si>
  <si>
    <t>Муниципальная программа "Развите социально -ориентированных  некоммерческих  организаций и территориального  общественного самоуправления Кумылженского муниципального района Волгоградской области на 2019-2021 гг"</t>
  </si>
  <si>
    <t>30 0 00 00000</t>
  </si>
  <si>
    <t>Мероприятия в области общегосударственных вопросов</t>
  </si>
  <si>
    <t>30 0 00 01290</t>
  </si>
  <si>
    <t>Субсидия бюджетам муниципальных образований Волгоградской области на реализацию мероприятий в сфере дорожной деятельности</t>
  </si>
  <si>
    <t>99 0 00 53900</t>
  </si>
  <si>
    <t>Непрограммные расходы в области недвижимости, признание прав и ругулирование отношений по муниципальной собственности</t>
  </si>
  <si>
    <t xml:space="preserve"> тыс руб.</t>
  </si>
  <si>
    <t>Жилищно-коммунальное хозяйство</t>
  </si>
  <si>
    <t xml:space="preserve">                                   Приложение 8</t>
  </si>
  <si>
    <t xml:space="preserve"> к решению Кумылженской районной Думы "О бюджете Кумылженского муниципального района на 2019 год и на  плановый период 2020 и 2021годов" от 13.12.2018 г. №59/351-РД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</si>
</sst>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30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 Cyr"/>
      <charset val="204"/>
    </font>
    <font>
      <b/>
      <i/>
      <sz val="12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1">
    <xf numFmtId="0" fontId="0" fillId="0" borderId="0" xfId="0"/>
    <xf numFmtId="0" fontId="7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/>
    <xf numFmtId="49" fontId="0" fillId="0" borderId="0" xfId="0" applyNumberFormat="1"/>
    <xf numFmtId="0" fontId="4" fillId="0" borderId="0" xfId="0" applyFont="1" applyFill="1" applyBorder="1"/>
    <xf numFmtId="0" fontId="10" fillId="0" borderId="0" xfId="0" applyFont="1" applyFill="1" applyBorder="1"/>
    <xf numFmtId="4" fontId="1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/>
    <xf numFmtId="0" fontId="1" fillId="0" borderId="0" xfId="0" applyFont="1" applyFill="1"/>
    <xf numFmtId="0" fontId="0" fillId="0" borderId="0" xfId="0" applyFont="1" applyFill="1" applyBorder="1"/>
    <xf numFmtId="4" fontId="12" fillId="0" borderId="0" xfId="0" applyNumberFormat="1" applyFont="1" applyFill="1" applyBorder="1" applyAlignment="1">
      <alignment horizontal="right"/>
    </xf>
    <xf numFmtId="49" fontId="14" fillId="0" borderId="0" xfId="0" applyNumberFormat="1" applyFont="1"/>
    <xf numFmtId="0" fontId="14" fillId="0" borderId="0" xfId="0" applyFont="1" applyFill="1"/>
    <xf numFmtId="0" fontId="25" fillId="0" borderId="0" xfId="0" applyFont="1" applyFill="1" applyBorder="1"/>
    <xf numFmtId="0" fontId="24" fillId="0" borderId="0" xfId="0" applyFont="1" applyFill="1" applyBorder="1"/>
    <xf numFmtId="49" fontId="0" fillId="0" borderId="0" xfId="0" applyNumberFormat="1" applyFont="1"/>
    <xf numFmtId="0" fontId="15" fillId="0" borderId="0" xfId="0" applyFont="1" applyFill="1" applyBorder="1"/>
    <xf numFmtId="49" fontId="15" fillId="0" borderId="0" xfId="0" applyNumberFormat="1" applyFont="1" applyBorder="1"/>
    <xf numFmtId="4" fontId="11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4" fontId="11" fillId="0" borderId="0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horizontal="left" wrapText="1"/>
    </xf>
    <xf numFmtId="49" fontId="17" fillId="0" borderId="4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/>
    </xf>
    <xf numFmtId="0" fontId="17" fillId="0" borderId="3" xfId="0" applyFont="1" applyFill="1" applyBorder="1"/>
    <xf numFmtId="4" fontId="17" fillId="0" borderId="6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4" fontId="17" fillId="0" borderId="7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49" fontId="18" fillId="0" borderId="0" xfId="0" applyNumberFormat="1" applyFont="1" applyFill="1" applyAlignment="1"/>
    <xf numFmtId="0" fontId="18" fillId="0" borderId="0" xfId="0" applyFont="1" applyFill="1"/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/>
    <xf numFmtId="0" fontId="18" fillId="0" borderId="0" xfId="0" applyFont="1" applyFill="1" applyAlignment="1">
      <alignment horizontal="centerContinuous"/>
    </xf>
    <xf numFmtId="49" fontId="18" fillId="0" borderId="0" xfId="0" applyNumberFormat="1" applyFont="1" applyFill="1" applyBorder="1" applyAlignment="1">
      <alignment horizontal="centerContinuous"/>
    </xf>
    <xf numFmtId="0" fontId="18" fillId="0" borderId="0" xfId="0" applyFont="1" applyFill="1" applyAlignment="1">
      <alignment horizontal="right"/>
    </xf>
    <xf numFmtId="0" fontId="17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49" fontId="17" fillId="0" borderId="8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49" fontId="17" fillId="2" borderId="5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0" xfId="0" applyFont="1" applyFill="1" applyBorder="1"/>
    <xf numFmtId="49" fontId="18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ont="1" applyFill="1"/>
    <xf numFmtId="49" fontId="26" fillId="0" borderId="5" xfId="0" applyNumberFormat="1" applyFont="1" applyFill="1" applyBorder="1" applyAlignment="1">
      <alignment horizontal="center"/>
    </xf>
    <xf numFmtId="49" fontId="1" fillId="0" borderId="0" xfId="0" applyNumberFormat="1" applyFont="1" applyBorder="1"/>
    <xf numFmtId="4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/>
    <xf numFmtId="0" fontId="18" fillId="0" borderId="5" xfId="0" applyFont="1" applyFill="1" applyBorder="1" applyAlignment="1">
      <alignment horizontal="right"/>
    </xf>
    <xf numFmtId="49" fontId="0" fillId="0" borderId="0" xfId="0" applyNumberFormat="1" applyBorder="1"/>
    <xf numFmtId="0" fontId="17" fillId="0" borderId="5" xfId="0" applyFont="1" applyFill="1" applyBorder="1" applyAlignment="1">
      <alignment horizontal="right"/>
    </xf>
    <xf numFmtId="0" fontId="7" fillId="2" borderId="0" xfId="0" applyFont="1" applyFill="1"/>
    <xf numFmtId="0" fontId="17" fillId="2" borderId="5" xfId="0" applyFont="1" applyFill="1" applyBorder="1" applyAlignment="1">
      <alignment horizontal="center"/>
    </xf>
    <xf numFmtId="49" fontId="29" fillId="0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wrapText="1"/>
    </xf>
    <xf numFmtId="0" fontId="18" fillId="0" borderId="5" xfId="0" applyFont="1" applyFill="1" applyBorder="1"/>
    <xf numFmtId="4" fontId="11" fillId="0" borderId="10" xfId="0" applyNumberFormat="1" applyFont="1" applyFill="1" applyBorder="1" applyAlignment="1">
      <alignment horizontal="right"/>
    </xf>
    <xf numFmtId="4" fontId="12" fillId="0" borderId="10" xfId="0" applyNumberFormat="1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4" fontId="27" fillId="0" borderId="10" xfId="0" applyNumberFormat="1" applyFont="1" applyFill="1" applyBorder="1" applyAlignment="1">
      <alignment horizontal="right"/>
    </xf>
    <xf numFmtId="4" fontId="28" fillId="0" borderId="12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28" fillId="0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17" fillId="0" borderId="10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right"/>
    </xf>
    <xf numFmtId="49" fontId="17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/>
    <xf numFmtId="4" fontId="17" fillId="0" borderId="13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wrapText="1"/>
    </xf>
    <xf numFmtId="49" fontId="17" fillId="0" borderId="14" xfId="0" applyNumberFormat="1" applyFont="1" applyBorder="1" applyAlignment="1">
      <alignment horizontal="left" wrapText="1"/>
    </xf>
    <xf numFmtId="0" fontId="18" fillId="0" borderId="14" xfId="0" applyFont="1" applyFill="1" applyBorder="1" applyAlignment="1">
      <alignment wrapText="1"/>
    </xf>
    <xf numFmtId="4" fontId="18" fillId="0" borderId="13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wrapText="1"/>
    </xf>
    <xf numFmtId="0" fontId="17" fillId="0" borderId="14" xfId="0" applyFont="1" applyFill="1" applyBorder="1" applyAlignment="1">
      <alignment horizontal="left" wrapText="1"/>
    </xf>
    <xf numFmtId="0" fontId="17" fillId="2" borderId="14" xfId="0" applyFont="1" applyFill="1" applyBorder="1" applyAlignment="1">
      <alignment wrapText="1"/>
    </xf>
    <xf numFmtId="4" fontId="17" fillId="2" borderId="13" xfId="0" applyNumberFormat="1" applyFont="1" applyFill="1" applyBorder="1" applyAlignment="1">
      <alignment horizontal="center"/>
    </xf>
    <xf numFmtId="0" fontId="20" fillId="2" borderId="14" xfId="0" applyFont="1" applyFill="1" applyBorder="1" applyAlignment="1">
      <alignment wrapText="1"/>
    </xf>
    <xf numFmtId="4" fontId="18" fillId="2" borderId="13" xfId="0" applyNumberFormat="1" applyFont="1" applyFill="1" applyBorder="1" applyAlignment="1">
      <alignment horizontal="center"/>
    </xf>
    <xf numFmtId="4" fontId="19" fillId="0" borderId="13" xfId="0" applyNumberFormat="1" applyFont="1" applyFill="1" applyBorder="1" applyAlignment="1">
      <alignment horizontal="center"/>
    </xf>
    <xf numFmtId="4" fontId="17" fillId="0" borderId="1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wrapText="1"/>
    </xf>
    <xf numFmtId="0" fontId="17" fillId="0" borderId="8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20" fillId="0" borderId="20" xfId="0" applyFont="1" applyFill="1" applyBorder="1" applyAlignment="1">
      <alignment wrapText="1"/>
    </xf>
    <xf numFmtId="0" fontId="18" fillId="0" borderId="9" xfId="0" applyFont="1" applyFill="1" applyBorder="1" applyAlignment="1">
      <alignment horizontal="right"/>
    </xf>
    <xf numFmtId="4" fontId="18" fillId="0" borderId="21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right"/>
    </xf>
    <xf numFmtId="0" fontId="17" fillId="0" borderId="22" xfId="0" applyFont="1" applyFill="1" applyBorder="1" applyAlignment="1">
      <alignment horizontal="left" wrapText="1"/>
    </xf>
    <xf numFmtId="49" fontId="18" fillId="0" borderId="23" xfId="0" applyNumberFormat="1" applyFont="1" applyFill="1" applyBorder="1" applyAlignment="1">
      <alignment horizontal="right"/>
    </xf>
    <xf numFmtId="49" fontId="17" fillId="0" borderId="23" xfId="0" applyNumberFormat="1" applyFont="1" applyFill="1" applyBorder="1" applyAlignment="1">
      <alignment horizontal="center"/>
    </xf>
    <xf numFmtId="4" fontId="17" fillId="0" borderId="24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left" wrapText="1"/>
    </xf>
    <xf numFmtId="49" fontId="18" fillId="2" borderId="9" xfId="0" applyNumberFormat="1" applyFont="1" applyFill="1" applyBorder="1" applyAlignment="1">
      <alignment horizontal="right"/>
    </xf>
    <xf numFmtId="49" fontId="17" fillId="2" borderId="9" xfId="0" applyNumberFormat="1" applyFont="1" applyFill="1" applyBorder="1" applyAlignment="1">
      <alignment horizontal="center"/>
    </xf>
    <xf numFmtId="4" fontId="17" fillId="2" borderId="21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17" fillId="2" borderId="4" xfId="0" applyNumberFormat="1" applyFont="1" applyFill="1" applyBorder="1" applyAlignment="1">
      <alignment horizontal="center"/>
    </xf>
    <xf numFmtId="4" fontId="17" fillId="2" borderId="6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right"/>
    </xf>
    <xf numFmtId="49" fontId="17" fillId="0" borderId="23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wrapText="1"/>
    </xf>
    <xf numFmtId="0" fontId="18" fillId="0" borderId="20" xfId="0" applyFont="1" applyFill="1" applyBorder="1" applyAlignment="1">
      <alignment wrapText="1"/>
    </xf>
    <xf numFmtId="49" fontId="19" fillId="0" borderId="9" xfId="0" applyNumberFormat="1" applyFont="1" applyFill="1" applyBorder="1" applyAlignment="1">
      <alignment horizontal="center"/>
    </xf>
    <xf numFmtId="0" fontId="18" fillId="0" borderId="4" xfId="0" applyFont="1" applyFill="1" applyBorder="1"/>
    <xf numFmtId="49" fontId="18" fillId="0" borderId="9" xfId="0" applyNumberFormat="1" applyFont="1" applyFill="1" applyBorder="1" applyAlignment="1">
      <alignment horizontal="right"/>
    </xf>
    <xf numFmtId="0" fontId="17" fillId="0" borderId="4" xfId="0" applyFont="1" applyFill="1" applyBorder="1"/>
    <xf numFmtId="0" fontId="18" fillId="0" borderId="9" xfId="0" applyFont="1" applyFill="1" applyBorder="1" applyAlignment="1">
      <alignment wrapText="1"/>
    </xf>
    <xf numFmtId="49" fontId="29" fillId="0" borderId="9" xfId="0" applyNumberFormat="1" applyFont="1" applyFill="1" applyBorder="1" applyAlignment="1">
      <alignment horizontal="center"/>
    </xf>
    <xf numFmtId="49" fontId="18" fillId="0" borderId="4" xfId="0" applyNumberFormat="1" applyFont="1" applyFill="1" applyBorder="1"/>
    <xf numFmtId="49" fontId="17" fillId="0" borderId="4" xfId="0" applyNumberFormat="1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7" fillId="0" borderId="8" xfId="0" applyFont="1" applyFill="1" applyBorder="1"/>
    <xf numFmtId="0" fontId="18" fillId="0" borderId="9" xfId="0" applyFont="1" applyFill="1" applyBorder="1"/>
    <xf numFmtId="49" fontId="18" fillId="2" borderId="9" xfId="0" applyNumberFormat="1" applyFont="1" applyFill="1" applyBorder="1" applyAlignment="1">
      <alignment horizontal="center"/>
    </xf>
    <xf numFmtId="0" fontId="17" fillId="0" borderId="25" xfId="0" applyFont="1" applyFill="1" applyBorder="1"/>
    <xf numFmtId="0" fontId="17" fillId="0" borderId="26" xfId="0" applyFont="1" applyFill="1" applyBorder="1"/>
    <xf numFmtId="49" fontId="17" fillId="0" borderId="26" xfId="0" applyNumberFormat="1" applyFont="1" applyFill="1" applyBorder="1" applyAlignment="1">
      <alignment horizontal="center"/>
    </xf>
    <xf numFmtId="0" fontId="17" fillId="0" borderId="3" xfId="0" applyFont="1" applyFill="1" applyBorder="1" applyAlignment="1" applyProtection="1">
      <alignment horizontal="center" wrapText="1"/>
      <protection locked="0"/>
    </xf>
    <xf numFmtId="49" fontId="21" fillId="0" borderId="9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wrapText="1"/>
    </xf>
    <xf numFmtId="0" fontId="20" fillId="0" borderId="5" xfId="0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wrapText="1"/>
    </xf>
    <xf numFmtId="0" fontId="17" fillId="2" borderId="3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wrapText="1"/>
    </xf>
    <xf numFmtId="49" fontId="18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wrapText="1"/>
    </xf>
    <xf numFmtId="0" fontId="7" fillId="0" borderId="0" xfId="0" applyFont="1" applyFill="1" applyAlignment="1">
      <alignment wrapText="1"/>
    </xf>
    <xf numFmtId="0" fontId="17" fillId="0" borderId="30" xfId="0" applyFont="1" applyFill="1" applyBorder="1" applyAlignment="1">
      <alignment wrapText="1"/>
    </xf>
    <xf numFmtId="49" fontId="17" fillId="0" borderId="31" xfId="0" applyNumberFormat="1" applyFont="1" applyBorder="1" applyAlignment="1" applyProtection="1">
      <alignment horizontal="left" wrapText="1"/>
    </xf>
    <xf numFmtId="49" fontId="17" fillId="2" borderId="31" xfId="0" applyNumberFormat="1" applyFont="1" applyFill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vertical="center" wrapText="1"/>
    </xf>
    <xf numFmtId="0" fontId="17" fillId="0" borderId="14" xfId="0" applyFont="1" applyBorder="1" applyAlignment="1">
      <alignment wrapText="1"/>
    </xf>
    <xf numFmtId="49" fontId="18" fillId="0" borderId="23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49" fontId="18" fillId="0" borderId="0" xfId="0" applyNumberFormat="1" applyFont="1" applyFill="1" applyBorder="1" applyAlignment="1">
      <alignment horizontal="center"/>
    </xf>
    <xf numFmtId="49" fontId="17" fillId="0" borderId="27" xfId="0" applyNumberFormat="1" applyFont="1" applyFill="1" applyBorder="1" applyAlignment="1">
      <alignment horizontal="center" wrapText="1"/>
    </xf>
    <xf numFmtId="0" fontId="17" fillId="0" borderId="2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J362"/>
  <sheetViews>
    <sheetView showGridLines="0" tabSelected="1" view="pageBreakPreview" topLeftCell="A349" zoomScaleSheetLayoutView="100" workbookViewId="0">
      <selection activeCell="F5" sqref="F5"/>
    </sheetView>
  </sheetViews>
  <sheetFormatPr defaultRowHeight="15"/>
  <cols>
    <col min="1" max="1" width="62.140625" style="57" customWidth="1"/>
    <col min="2" max="2" width="3" style="57" hidden="1" customWidth="1"/>
    <col min="3" max="3" width="10.28515625" style="58" customWidth="1"/>
    <col min="4" max="4" width="11" style="58" customWidth="1"/>
    <col min="5" max="5" width="16.5703125" style="57" customWidth="1"/>
    <col min="6" max="6" width="10.42578125" style="57" customWidth="1"/>
    <col min="7" max="7" width="24.42578125" style="57" customWidth="1"/>
    <col min="8" max="8" width="5.5703125" style="6" hidden="1" customWidth="1"/>
    <col min="9" max="16384" width="9.140625" style="6"/>
  </cols>
  <sheetData>
    <row r="1" spans="1:9" customFormat="1" ht="22.5" customHeight="1">
      <c r="A1" s="36"/>
      <c r="B1" s="36"/>
      <c r="C1" s="170" t="s">
        <v>295</v>
      </c>
      <c r="D1" s="170"/>
      <c r="E1" s="170"/>
      <c r="F1" s="170"/>
      <c r="G1" s="170"/>
      <c r="H1" s="170"/>
    </row>
    <row r="2" spans="1:9" s="163" customFormat="1" ht="47.25" customHeight="1">
      <c r="A2" s="161"/>
      <c r="B2" s="161"/>
      <c r="C2" s="171" t="s">
        <v>296</v>
      </c>
      <c r="D2" s="171"/>
      <c r="E2" s="171"/>
      <c r="F2" s="171"/>
      <c r="G2" s="171"/>
      <c r="H2" s="171"/>
      <c r="I2" s="162"/>
    </row>
    <row r="3" spans="1:9" s="1" customFormat="1" ht="6.75" customHeight="1">
      <c r="A3" s="37"/>
      <c r="B3" s="37"/>
      <c r="C3" s="157"/>
      <c r="D3" s="157"/>
      <c r="E3" s="157"/>
      <c r="F3" s="157"/>
      <c r="G3" s="157"/>
      <c r="H3" s="157"/>
      <c r="I3" s="157"/>
    </row>
    <row r="4" spans="1:9" s="1" customFormat="1" ht="6.75" customHeight="1">
      <c r="A4" s="37"/>
      <c r="B4" s="37"/>
      <c r="C4" s="172"/>
      <c r="D4" s="172"/>
      <c r="E4" s="172"/>
      <c r="F4" s="172"/>
      <c r="G4" s="172"/>
      <c r="H4" s="65"/>
    </row>
    <row r="5" spans="1:9" s="1" customFormat="1" ht="6.75" customHeight="1">
      <c r="A5" s="37"/>
      <c r="B5" s="37"/>
      <c r="C5" s="37"/>
      <c r="D5" s="37"/>
      <c r="E5" s="37"/>
      <c r="F5" s="37"/>
      <c r="G5" s="178"/>
      <c r="H5" s="179"/>
    </row>
    <row r="6" spans="1:9" s="1" customFormat="1" ht="6.75" customHeight="1">
      <c r="A6" s="38"/>
      <c r="B6" s="39"/>
      <c r="C6" s="39"/>
      <c r="D6" s="39"/>
      <c r="E6" s="39"/>
      <c r="F6" s="39"/>
      <c r="G6" s="39"/>
    </row>
    <row r="7" spans="1:9" s="1" customFormat="1" ht="20.25" customHeight="1">
      <c r="A7" s="180" t="s">
        <v>102</v>
      </c>
      <c r="B7" s="180"/>
      <c r="C7" s="180"/>
      <c r="D7" s="180"/>
      <c r="E7" s="180"/>
      <c r="F7" s="180"/>
      <c r="G7" s="180"/>
      <c r="H7" s="180"/>
      <c r="I7" s="180"/>
    </row>
    <row r="8" spans="1:9" s="1" customFormat="1" ht="23.25" customHeight="1">
      <c r="A8" s="180" t="s">
        <v>103</v>
      </c>
      <c r="B8" s="180"/>
      <c r="C8" s="180"/>
      <c r="D8" s="180"/>
      <c r="E8" s="180"/>
      <c r="F8" s="180"/>
      <c r="G8" s="180"/>
      <c r="H8" s="180"/>
      <c r="I8" s="180"/>
    </row>
    <row r="9" spans="1:9" s="1" customFormat="1" ht="22.5" customHeight="1">
      <c r="A9" s="180" t="s">
        <v>281</v>
      </c>
      <c r="B9" s="180"/>
      <c r="C9" s="180"/>
      <c r="D9" s="180"/>
      <c r="E9" s="180"/>
      <c r="F9" s="180"/>
      <c r="G9" s="180"/>
      <c r="H9" s="180"/>
      <c r="I9" s="180"/>
    </row>
    <row r="10" spans="1:9" s="1" customFormat="1" ht="12.75" customHeight="1">
      <c r="A10" s="38"/>
      <c r="B10" s="39"/>
      <c r="C10" s="39"/>
      <c r="D10" s="39"/>
      <c r="E10" s="39"/>
      <c r="F10" s="39"/>
      <c r="G10" s="39"/>
    </row>
    <row r="11" spans="1:9" s="4" customFormat="1" ht="16.5" customHeight="1" thickBot="1">
      <c r="A11" s="38"/>
      <c r="B11" s="40"/>
      <c r="C11" s="41"/>
      <c r="D11" s="41"/>
      <c r="E11" s="42"/>
      <c r="F11" s="42"/>
      <c r="G11" s="43" t="s">
        <v>293</v>
      </c>
    </row>
    <row r="12" spans="1:9" s="1" customFormat="1" ht="20.25" customHeight="1">
      <c r="A12" s="174" t="s">
        <v>20</v>
      </c>
      <c r="B12" s="173"/>
      <c r="C12" s="173"/>
      <c r="D12" s="173"/>
      <c r="E12" s="173"/>
      <c r="F12" s="173"/>
      <c r="G12" s="176" t="s">
        <v>282</v>
      </c>
    </row>
    <row r="13" spans="1:9" s="14" customFormat="1" ht="78" customHeight="1">
      <c r="A13" s="175"/>
      <c r="B13" s="90"/>
      <c r="C13" s="91" t="s">
        <v>2</v>
      </c>
      <c r="D13" s="90" t="s">
        <v>3</v>
      </c>
      <c r="E13" s="90" t="s">
        <v>16</v>
      </c>
      <c r="F13" s="90" t="s">
        <v>21</v>
      </c>
      <c r="G13" s="177"/>
    </row>
    <row r="14" spans="1:9" s="3" customFormat="1" ht="12" customHeight="1" thickBot="1">
      <c r="A14" s="109">
        <v>1</v>
      </c>
      <c r="B14" s="110">
        <v>2</v>
      </c>
      <c r="C14" s="111">
        <v>2</v>
      </c>
      <c r="D14" s="111">
        <v>3</v>
      </c>
      <c r="E14" s="111">
        <v>4</v>
      </c>
      <c r="F14" s="111">
        <v>5</v>
      </c>
      <c r="G14" s="112">
        <v>6</v>
      </c>
    </row>
    <row r="15" spans="1:9" s="5" customFormat="1" ht="30.75" customHeight="1" thickBot="1">
      <c r="A15" s="158" t="s">
        <v>17</v>
      </c>
      <c r="B15" s="115"/>
      <c r="C15" s="29" t="s">
        <v>28</v>
      </c>
      <c r="D15" s="29" t="s">
        <v>4</v>
      </c>
      <c r="E15" s="29" t="s">
        <v>119</v>
      </c>
      <c r="F15" s="29" t="s">
        <v>1</v>
      </c>
      <c r="G15" s="32">
        <v>46133.599999999999</v>
      </c>
    </row>
    <row r="16" spans="1:9" s="1" customFormat="1" ht="57" customHeight="1">
      <c r="A16" s="113" t="s">
        <v>191</v>
      </c>
      <c r="B16" s="114"/>
      <c r="C16" s="46" t="s">
        <v>28</v>
      </c>
      <c r="D16" s="46" t="s">
        <v>8</v>
      </c>
      <c r="E16" s="46" t="s">
        <v>119</v>
      </c>
      <c r="F16" s="46" t="s">
        <v>1</v>
      </c>
      <c r="G16" s="108">
        <f>SUM(G17)</f>
        <v>1227</v>
      </c>
      <c r="H16" s="75" t="e">
        <f>SUM(H18,#REF!)</f>
        <v>#REF!</v>
      </c>
    </row>
    <row r="17" spans="1:10" s="1" customFormat="1" ht="42" customHeight="1">
      <c r="A17" s="98" t="s">
        <v>59</v>
      </c>
      <c r="B17" s="66"/>
      <c r="C17" s="30" t="s">
        <v>28</v>
      </c>
      <c r="D17" s="30" t="s">
        <v>8</v>
      </c>
      <c r="E17" s="30" t="s">
        <v>120</v>
      </c>
      <c r="F17" s="30" t="s">
        <v>1</v>
      </c>
      <c r="G17" s="96">
        <f>SUM(G18)</f>
        <v>1227</v>
      </c>
      <c r="H17" s="76" t="e">
        <f>SUM(H21,#REF!)</f>
        <v>#REF!</v>
      </c>
    </row>
    <row r="18" spans="1:10" s="14" customFormat="1" ht="54" customHeight="1">
      <c r="A18" s="97" t="s">
        <v>114</v>
      </c>
      <c r="B18" s="68"/>
      <c r="C18" s="30" t="s">
        <v>28</v>
      </c>
      <c r="D18" s="30" t="s">
        <v>8</v>
      </c>
      <c r="E18" s="30" t="s">
        <v>124</v>
      </c>
      <c r="F18" s="30" t="s">
        <v>1</v>
      </c>
      <c r="G18" s="96">
        <f>SUM(G19)</f>
        <v>1227</v>
      </c>
      <c r="H18" s="75" t="e">
        <f>SUM(H21)</f>
        <v>#REF!</v>
      </c>
    </row>
    <row r="19" spans="1:10" s="1" customFormat="1" ht="83.25" customHeight="1">
      <c r="A19" s="99" t="s">
        <v>115</v>
      </c>
      <c r="B19" s="66"/>
      <c r="C19" s="33" t="s">
        <v>28</v>
      </c>
      <c r="D19" s="33" t="s">
        <v>8</v>
      </c>
      <c r="E19" s="33" t="s">
        <v>124</v>
      </c>
      <c r="F19" s="33" t="s">
        <v>58</v>
      </c>
      <c r="G19" s="100">
        <v>1227</v>
      </c>
      <c r="H19" s="7"/>
    </row>
    <row r="20" spans="1:10" s="1" customFormat="1" ht="70.5" customHeight="1">
      <c r="A20" s="97" t="s">
        <v>18</v>
      </c>
      <c r="B20" s="68"/>
      <c r="C20" s="30" t="s">
        <v>28</v>
      </c>
      <c r="D20" s="30" t="s">
        <v>29</v>
      </c>
      <c r="E20" s="30" t="s">
        <v>119</v>
      </c>
      <c r="F20" s="30" t="s">
        <v>1</v>
      </c>
      <c r="G20" s="96">
        <f>SUM(G21)</f>
        <v>401.3</v>
      </c>
      <c r="H20" s="75" t="e">
        <f>SUM(H22,#REF!)</f>
        <v>#REF!</v>
      </c>
    </row>
    <row r="21" spans="1:10" s="1" customFormat="1" ht="42" customHeight="1">
      <c r="A21" s="98" t="s">
        <v>59</v>
      </c>
      <c r="B21" s="66"/>
      <c r="C21" s="30" t="s">
        <v>28</v>
      </c>
      <c r="D21" s="30" t="s">
        <v>29</v>
      </c>
      <c r="E21" s="30" t="s">
        <v>120</v>
      </c>
      <c r="F21" s="30" t="s">
        <v>1</v>
      </c>
      <c r="G21" s="96">
        <f>SUM(G22)</f>
        <v>401.3</v>
      </c>
      <c r="H21" s="76" t="e">
        <f>SUM(#REF!,#REF!)</f>
        <v>#REF!</v>
      </c>
    </row>
    <row r="22" spans="1:10" s="14" customFormat="1" ht="39" customHeight="1">
      <c r="A22" s="97" t="s">
        <v>59</v>
      </c>
      <c r="B22" s="68"/>
      <c r="C22" s="30" t="s">
        <v>28</v>
      </c>
      <c r="D22" s="30" t="s">
        <v>29</v>
      </c>
      <c r="E22" s="30" t="s">
        <v>121</v>
      </c>
      <c r="F22" s="30" t="s">
        <v>1</v>
      </c>
      <c r="G22" s="96">
        <f>G23+G24</f>
        <v>401.3</v>
      </c>
      <c r="H22" s="75" t="e">
        <f>SUM(#REF!)</f>
        <v>#REF!</v>
      </c>
    </row>
    <row r="23" spans="1:10" s="1" customFormat="1" ht="83.25" customHeight="1">
      <c r="A23" s="101" t="s">
        <v>116</v>
      </c>
      <c r="B23" s="66"/>
      <c r="C23" s="33" t="s">
        <v>28</v>
      </c>
      <c r="D23" s="33" t="s">
        <v>29</v>
      </c>
      <c r="E23" s="33" t="s">
        <v>121</v>
      </c>
      <c r="F23" s="33" t="s">
        <v>58</v>
      </c>
      <c r="G23" s="100">
        <v>387</v>
      </c>
      <c r="H23" s="7"/>
    </row>
    <row r="24" spans="1:10" s="26" customFormat="1" ht="39" customHeight="1">
      <c r="A24" s="101" t="s">
        <v>100</v>
      </c>
      <c r="B24" s="66"/>
      <c r="C24" s="33" t="s">
        <v>28</v>
      </c>
      <c r="D24" s="33" t="s">
        <v>29</v>
      </c>
      <c r="E24" s="33" t="s">
        <v>121</v>
      </c>
      <c r="F24" s="33" t="s">
        <v>96</v>
      </c>
      <c r="G24" s="100">
        <v>14.3</v>
      </c>
      <c r="H24" s="77">
        <v>14.3</v>
      </c>
      <c r="I24" s="67"/>
      <c r="J24" s="25"/>
    </row>
    <row r="25" spans="1:10" s="1" customFormat="1" ht="68.25" customHeight="1">
      <c r="A25" s="97" t="s">
        <v>19</v>
      </c>
      <c r="B25" s="68"/>
      <c r="C25" s="30" t="s">
        <v>28</v>
      </c>
      <c r="D25" s="30" t="s">
        <v>30</v>
      </c>
      <c r="E25" s="30" t="s">
        <v>119</v>
      </c>
      <c r="F25" s="30" t="s">
        <v>1</v>
      </c>
      <c r="G25" s="104">
        <f>SUM(G26,G31,G35)</f>
        <v>26622.1</v>
      </c>
      <c r="H25" s="75" t="e">
        <f>SUM(#REF!,H37,H39,#REF!,#REF!,H41)</f>
        <v>#REF!</v>
      </c>
    </row>
    <row r="26" spans="1:10" s="1" customFormat="1" ht="103.5" customHeight="1">
      <c r="A26" s="98" t="s">
        <v>223</v>
      </c>
      <c r="B26" s="66"/>
      <c r="C26" s="30" t="s">
        <v>28</v>
      </c>
      <c r="D26" s="30" t="s">
        <v>30</v>
      </c>
      <c r="E26" s="30" t="s">
        <v>122</v>
      </c>
      <c r="F26" s="30" t="s">
        <v>1</v>
      </c>
      <c r="G26" s="96">
        <f>SUM(G27)</f>
        <v>23114.2</v>
      </c>
      <c r="H26" s="76" t="e">
        <f>SUM(H28,H36,H38,#REF!)</f>
        <v>#REF!</v>
      </c>
    </row>
    <row r="27" spans="1:10" s="14" customFormat="1" ht="47.25" customHeight="1">
      <c r="A27" s="97" t="s">
        <v>59</v>
      </c>
      <c r="B27" s="68"/>
      <c r="C27" s="30" t="s">
        <v>28</v>
      </c>
      <c r="D27" s="30" t="s">
        <v>30</v>
      </c>
      <c r="E27" s="30" t="s">
        <v>123</v>
      </c>
      <c r="F27" s="30" t="s">
        <v>1</v>
      </c>
      <c r="G27" s="96">
        <f>G28+G29+G30</f>
        <v>23114.2</v>
      </c>
      <c r="H27" s="75" t="e">
        <f>SUM(#REF!,H37,H39,#REF!)</f>
        <v>#REF!</v>
      </c>
    </row>
    <row r="28" spans="1:10" s="1" customFormat="1" ht="87.75" customHeight="1">
      <c r="A28" s="99" t="s">
        <v>116</v>
      </c>
      <c r="B28" s="66"/>
      <c r="C28" s="33" t="s">
        <v>28</v>
      </c>
      <c r="D28" s="33" t="s">
        <v>30</v>
      </c>
      <c r="E28" s="33" t="s">
        <v>123</v>
      </c>
      <c r="F28" s="33" t="s">
        <v>58</v>
      </c>
      <c r="G28" s="100">
        <v>20203.2</v>
      </c>
      <c r="H28" s="76" t="e">
        <f>SUM(H36,H38,H40,#REF!)</f>
        <v>#REF!</v>
      </c>
    </row>
    <row r="29" spans="1:10" s="1" customFormat="1" ht="38.25" customHeight="1">
      <c r="A29" s="99" t="s">
        <v>61</v>
      </c>
      <c r="B29" s="66"/>
      <c r="C29" s="33" t="s">
        <v>28</v>
      </c>
      <c r="D29" s="33" t="s">
        <v>30</v>
      </c>
      <c r="E29" s="33" t="s">
        <v>123</v>
      </c>
      <c r="F29" s="33" t="s">
        <v>60</v>
      </c>
      <c r="G29" s="100">
        <v>2910</v>
      </c>
      <c r="H29" s="76" t="e">
        <f>SUM(#REF!)</f>
        <v>#REF!</v>
      </c>
    </row>
    <row r="30" spans="1:10" s="1" customFormat="1" ht="38.25" customHeight="1">
      <c r="A30" s="99" t="s">
        <v>92</v>
      </c>
      <c r="B30" s="66"/>
      <c r="C30" s="33" t="s">
        <v>28</v>
      </c>
      <c r="D30" s="33" t="s">
        <v>30</v>
      </c>
      <c r="E30" s="33" t="s">
        <v>123</v>
      </c>
      <c r="F30" s="33" t="s">
        <v>91</v>
      </c>
      <c r="G30" s="100">
        <v>1</v>
      </c>
      <c r="H30" s="76"/>
    </row>
    <row r="31" spans="1:10" s="1" customFormat="1" ht="47.25" customHeight="1">
      <c r="A31" s="98" t="s">
        <v>59</v>
      </c>
      <c r="B31" s="66"/>
      <c r="C31" s="30" t="s">
        <v>28</v>
      </c>
      <c r="D31" s="30" t="s">
        <v>30</v>
      </c>
      <c r="E31" s="30" t="s">
        <v>120</v>
      </c>
      <c r="F31" s="30" t="s">
        <v>1</v>
      </c>
      <c r="G31" s="96">
        <f>SUM(G32,)</f>
        <v>1495.6</v>
      </c>
      <c r="H31" s="76" t="e">
        <f>SUM(#REF!,H39,H41,#REF!)</f>
        <v>#REF!</v>
      </c>
    </row>
    <row r="32" spans="1:10" s="14" customFormat="1" ht="47.25" customHeight="1">
      <c r="A32" s="97" t="s">
        <v>59</v>
      </c>
      <c r="B32" s="68"/>
      <c r="C32" s="30" t="s">
        <v>28</v>
      </c>
      <c r="D32" s="30" t="s">
        <v>30</v>
      </c>
      <c r="E32" s="30" t="s">
        <v>121</v>
      </c>
      <c r="F32" s="30" t="s">
        <v>1</v>
      </c>
      <c r="G32" s="96">
        <v>1495.6</v>
      </c>
      <c r="H32" s="75" t="e">
        <f>SUM(H35,H41,H43,#REF!)</f>
        <v>#REF!</v>
      </c>
    </row>
    <row r="33" spans="1:8" s="1" customFormat="1" ht="38.25" customHeight="1">
      <c r="A33" s="99" t="s">
        <v>61</v>
      </c>
      <c r="B33" s="66"/>
      <c r="C33" s="33" t="s">
        <v>28</v>
      </c>
      <c r="D33" s="33" t="s">
        <v>30</v>
      </c>
      <c r="E33" s="33" t="s">
        <v>121</v>
      </c>
      <c r="F33" s="33" t="s">
        <v>60</v>
      </c>
      <c r="G33" s="100">
        <v>1495.6</v>
      </c>
      <c r="H33" s="76">
        <f>SUM(H37)</f>
        <v>0</v>
      </c>
    </row>
    <row r="34" spans="1:8" s="60" customFormat="1" ht="38.25" customHeight="1">
      <c r="A34" s="99" t="s">
        <v>92</v>
      </c>
      <c r="B34" s="66"/>
      <c r="C34" s="33" t="s">
        <v>28</v>
      </c>
      <c r="D34" s="33" t="s">
        <v>30</v>
      </c>
      <c r="E34" s="33" t="s">
        <v>121</v>
      </c>
      <c r="F34" s="33" t="s">
        <v>91</v>
      </c>
      <c r="G34" s="100">
        <v>0</v>
      </c>
      <c r="H34" s="76" t="e">
        <f>SUM(#REF!)</f>
        <v>#REF!</v>
      </c>
    </row>
    <row r="35" spans="1:8" s="1" customFormat="1" ht="36.75" customHeight="1">
      <c r="A35" s="102" t="s">
        <v>108</v>
      </c>
      <c r="B35" s="66"/>
      <c r="C35" s="30" t="s">
        <v>28</v>
      </c>
      <c r="D35" s="30" t="s">
        <v>30</v>
      </c>
      <c r="E35" s="30" t="s">
        <v>125</v>
      </c>
      <c r="F35" s="30" t="s">
        <v>1</v>
      </c>
      <c r="G35" s="96">
        <f>SUM(G36,G39,G42,G45)+G48</f>
        <v>2012.3000000000002</v>
      </c>
      <c r="H35" s="76" t="e">
        <f>SUM(#REF!)</f>
        <v>#REF!</v>
      </c>
    </row>
    <row r="36" spans="1:8" s="14" customFormat="1" ht="48" customHeight="1">
      <c r="A36" s="97" t="s">
        <v>205</v>
      </c>
      <c r="B36" s="68"/>
      <c r="C36" s="30" t="s">
        <v>28</v>
      </c>
      <c r="D36" s="30" t="s">
        <v>30</v>
      </c>
      <c r="E36" s="30" t="s">
        <v>126</v>
      </c>
      <c r="F36" s="30" t="s">
        <v>1</v>
      </c>
      <c r="G36" s="96">
        <f>SUM(G37,G38)</f>
        <v>301.39999999999998</v>
      </c>
      <c r="H36" s="13"/>
    </row>
    <row r="37" spans="1:8" s="1" customFormat="1" ht="78" customHeight="1">
      <c r="A37" s="101" t="s">
        <v>115</v>
      </c>
      <c r="B37" s="66"/>
      <c r="C37" s="33" t="s">
        <v>28</v>
      </c>
      <c r="D37" s="33" t="s">
        <v>30</v>
      </c>
      <c r="E37" s="33" t="s">
        <v>126</v>
      </c>
      <c r="F37" s="33" t="s">
        <v>58</v>
      </c>
      <c r="G37" s="100">
        <v>279.5</v>
      </c>
      <c r="H37" s="76">
        <f>SUM(H38)</f>
        <v>0</v>
      </c>
    </row>
    <row r="38" spans="1:8" s="1" customFormat="1" ht="37.5" customHeight="1">
      <c r="A38" s="101" t="s">
        <v>61</v>
      </c>
      <c r="B38" s="66"/>
      <c r="C38" s="33" t="s">
        <v>28</v>
      </c>
      <c r="D38" s="33" t="s">
        <v>30</v>
      </c>
      <c r="E38" s="33" t="s">
        <v>126</v>
      </c>
      <c r="F38" s="33" t="s">
        <v>60</v>
      </c>
      <c r="G38" s="100">
        <v>21.9</v>
      </c>
      <c r="H38" s="7"/>
    </row>
    <row r="39" spans="1:8" s="14" customFormat="1" ht="39.75" customHeight="1">
      <c r="A39" s="102" t="s">
        <v>62</v>
      </c>
      <c r="B39" s="68"/>
      <c r="C39" s="30" t="s">
        <v>28</v>
      </c>
      <c r="D39" s="30" t="s">
        <v>30</v>
      </c>
      <c r="E39" s="30" t="s">
        <v>127</v>
      </c>
      <c r="F39" s="30" t="s">
        <v>1</v>
      </c>
      <c r="G39" s="96">
        <f>SUM(G40,G41)</f>
        <v>1025</v>
      </c>
      <c r="H39" s="75">
        <f>SUM(H40)</f>
        <v>0</v>
      </c>
    </row>
    <row r="40" spans="1:8" s="1" customFormat="1" ht="80.25" customHeight="1">
      <c r="A40" s="101" t="s">
        <v>115</v>
      </c>
      <c r="B40" s="66"/>
      <c r="C40" s="33" t="s">
        <v>28</v>
      </c>
      <c r="D40" s="33" t="s">
        <v>30</v>
      </c>
      <c r="E40" s="33" t="s">
        <v>127</v>
      </c>
      <c r="F40" s="33" t="s">
        <v>58</v>
      </c>
      <c r="G40" s="100">
        <v>858.3</v>
      </c>
      <c r="H40" s="7"/>
    </row>
    <row r="41" spans="1:8" s="1" customFormat="1" ht="45" customHeight="1">
      <c r="A41" s="101" t="s">
        <v>61</v>
      </c>
      <c r="B41" s="66"/>
      <c r="C41" s="33" t="s">
        <v>28</v>
      </c>
      <c r="D41" s="33" t="s">
        <v>30</v>
      </c>
      <c r="E41" s="33" t="s">
        <v>127</v>
      </c>
      <c r="F41" s="33" t="s">
        <v>60</v>
      </c>
      <c r="G41" s="100">
        <v>166.7</v>
      </c>
      <c r="H41" s="76">
        <f>SUM(H42)</f>
        <v>0</v>
      </c>
    </row>
    <row r="42" spans="1:8" s="14" customFormat="1" ht="55.5" customHeight="1">
      <c r="A42" s="97" t="s">
        <v>63</v>
      </c>
      <c r="B42" s="68"/>
      <c r="C42" s="30" t="s">
        <v>28</v>
      </c>
      <c r="D42" s="30" t="s">
        <v>30</v>
      </c>
      <c r="E42" s="30" t="s">
        <v>128</v>
      </c>
      <c r="F42" s="30" t="s">
        <v>1</v>
      </c>
      <c r="G42" s="96">
        <f>SUM(G43,G44)</f>
        <v>322.79999999999995</v>
      </c>
      <c r="H42" s="13"/>
    </row>
    <row r="43" spans="1:8" s="1" customFormat="1" ht="85.5" customHeight="1">
      <c r="A43" s="101" t="s">
        <v>116</v>
      </c>
      <c r="B43" s="66"/>
      <c r="C43" s="33" t="s">
        <v>28</v>
      </c>
      <c r="D43" s="33" t="s">
        <v>30</v>
      </c>
      <c r="E43" s="33" t="s">
        <v>128</v>
      </c>
      <c r="F43" s="33" t="s">
        <v>58</v>
      </c>
      <c r="G43" s="100">
        <v>278.39999999999998</v>
      </c>
      <c r="H43" s="76">
        <f>SUM(H44)</f>
        <v>0</v>
      </c>
    </row>
    <row r="44" spans="1:8" s="1" customFormat="1" ht="39.75" customHeight="1">
      <c r="A44" s="101" t="s">
        <v>61</v>
      </c>
      <c r="B44" s="66"/>
      <c r="C44" s="33" t="s">
        <v>28</v>
      </c>
      <c r="D44" s="33" t="s">
        <v>30</v>
      </c>
      <c r="E44" s="33" t="s">
        <v>128</v>
      </c>
      <c r="F44" s="33" t="s">
        <v>60</v>
      </c>
      <c r="G44" s="100">
        <v>44.4</v>
      </c>
      <c r="H44" s="7"/>
    </row>
    <row r="45" spans="1:8" s="14" customFormat="1" ht="66" customHeight="1">
      <c r="A45" s="102" t="s">
        <v>64</v>
      </c>
      <c r="B45" s="68"/>
      <c r="C45" s="30" t="s">
        <v>28</v>
      </c>
      <c r="D45" s="30" t="s">
        <v>30</v>
      </c>
      <c r="E45" s="30" t="s">
        <v>129</v>
      </c>
      <c r="F45" s="30" t="s">
        <v>1</v>
      </c>
      <c r="G45" s="96">
        <f>G46+G47</f>
        <v>361.7</v>
      </c>
      <c r="H45" s="75">
        <f>SUM(H47)</f>
        <v>0</v>
      </c>
    </row>
    <row r="46" spans="1:8" s="1" customFormat="1" ht="85.5" customHeight="1">
      <c r="A46" s="101" t="s">
        <v>116</v>
      </c>
      <c r="B46" s="66"/>
      <c r="C46" s="33" t="s">
        <v>28</v>
      </c>
      <c r="D46" s="33" t="s">
        <v>30</v>
      </c>
      <c r="E46" s="33" t="s">
        <v>129</v>
      </c>
      <c r="F46" s="33" t="s">
        <v>58</v>
      </c>
      <c r="G46" s="100">
        <v>275.39999999999998</v>
      </c>
      <c r="H46" s="76">
        <f>SUM(H47)</f>
        <v>0</v>
      </c>
    </row>
    <row r="47" spans="1:8" s="1" customFormat="1" ht="44.25" customHeight="1">
      <c r="A47" s="101" t="s">
        <v>61</v>
      </c>
      <c r="B47" s="66"/>
      <c r="C47" s="33" t="s">
        <v>28</v>
      </c>
      <c r="D47" s="33" t="s">
        <v>30</v>
      </c>
      <c r="E47" s="33" t="s">
        <v>129</v>
      </c>
      <c r="F47" s="33" t="s">
        <v>60</v>
      </c>
      <c r="G47" s="100">
        <v>86.3</v>
      </c>
      <c r="H47" s="7"/>
    </row>
    <row r="48" spans="1:8" s="1" customFormat="1" ht="37.5" customHeight="1">
      <c r="A48" s="155" t="s">
        <v>104</v>
      </c>
      <c r="B48" s="68"/>
      <c r="C48" s="30" t="s">
        <v>28</v>
      </c>
      <c r="D48" s="30" t="s">
        <v>30</v>
      </c>
      <c r="E48" s="30" t="s">
        <v>131</v>
      </c>
      <c r="F48" s="30" t="s">
        <v>1</v>
      </c>
      <c r="G48" s="96">
        <v>1.4</v>
      </c>
      <c r="H48" s="7"/>
    </row>
    <row r="49" spans="1:8" s="1" customFormat="1" ht="37.5" customHeight="1">
      <c r="A49" s="101" t="s">
        <v>92</v>
      </c>
      <c r="B49" s="66"/>
      <c r="C49" s="33" t="s">
        <v>28</v>
      </c>
      <c r="D49" s="33" t="s">
        <v>30</v>
      </c>
      <c r="E49" s="33" t="s">
        <v>131</v>
      </c>
      <c r="F49" s="33" t="s">
        <v>91</v>
      </c>
      <c r="G49" s="100">
        <v>1.4</v>
      </c>
      <c r="H49" s="7"/>
    </row>
    <row r="50" spans="1:8" s="1" customFormat="1" ht="58.5" customHeight="1">
      <c r="A50" s="97" t="s">
        <v>46</v>
      </c>
      <c r="B50" s="68"/>
      <c r="C50" s="30" t="s">
        <v>28</v>
      </c>
      <c r="D50" s="30" t="s">
        <v>32</v>
      </c>
      <c r="E50" s="30" t="s">
        <v>119</v>
      </c>
      <c r="F50" s="30" t="s">
        <v>1</v>
      </c>
      <c r="G50" s="96">
        <f>SUM(G51)</f>
        <v>6087.4000000000005</v>
      </c>
      <c r="H50" s="76" t="e">
        <f>SUM(H51,#REF!,#REF!,#REF!)</f>
        <v>#REF!</v>
      </c>
    </row>
    <row r="51" spans="1:8" s="1" customFormat="1" ht="43.5" customHeight="1">
      <c r="A51" s="98" t="s">
        <v>59</v>
      </c>
      <c r="B51" s="66"/>
      <c r="C51" s="30" t="s">
        <v>28</v>
      </c>
      <c r="D51" s="30" t="s">
        <v>32</v>
      </c>
      <c r="E51" s="30" t="s">
        <v>120</v>
      </c>
      <c r="F51" s="30" t="s">
        <v>1</v>
      </c>
      <c r="G51" s="96">
        <f>SUM(G54,G52)</f>
        <v>6087.4000000000005</v>
      </c>
      <c r="H51" s="7"/>
    </row>
    <row r="52" spans="1:8" s="1" customFormat="1" ht="39.75" customHeight="1">
      <c r="A52" s="97" t="s">
        <v>65</v>
      </c>
      <c r="B52" s="68"/>
      <c r="C52" s="30" t="s">
        <v>28</v>
      </c>
      <c r="D52" s="30" t="s">
        <v>32</v>
      </c>
      <c r="E52" s="30" t="s">
        <v>130</v>
      </c>
      <c r="F52" s="30" t="s">
        <v>1</v>
      </c>
      <c r="G52" s="96">
        <f>G53</f>
        <v>803.6</v>
      </c>
      <c r="H52" s="76" t="e">
        <f>SUM(#REF!,#REF!,#REF!,#REF!)</f>
        <v>#REF!</v>
      </c>
    </row>
    <row r="53" spans="1:8" s="18" customFormat="1" ht="81.75" customHeight="1">
      <c r="A53" s="101" t="s">
        <v>116</v>
      </c>
      <c r="B53" s="66"/>
      <c r="C53" s="33" t="s">
        <v>28</v>
      </c>
      <c r="D53" s="33" t="s">
        <v>32</v>
      </c>
      <c r="E53" s="33" t="s">
        <v>130</v>
      </c>
      <c r="F53" s="33" t="s">
        <v>58</v>
      </c>
      <c r="G53" s="100">
        <v>803.6</v>
      </c>
      <c r="H53" s="17"/>
    </row>
    <row r="54" spans="1:8" s="1" customFormat="1" ht="42" customHeight="1">
      <c r="A54" s="97" t="s">
        <v>59</v>
      </c>
      <c r="B54" s="66"/>
      <c r="C54" s="30" t="s">
        <v>28</v>
      </c>
      <c r="D54" s="30" t="s">
        <v>32</v>
      </c>
      <c r="E54" s="30" t="s">
        <v>121</v>
      </c>
      <c r="F54" s="30" t="s">
        <v>1</v>
      </c>
      <c r="G54" s="96">
        <f>G55+G56+G57</f>
        <v>5283.8</v>
      </c>
      <c r="H54" s="76">
        <f>SUM(H55)</f>
        <v>0</v>
      </c>
    </row>
    <row r="55" spans="1:8" s="1" customFormat="1" ht="80.25" customHeight="1">
      <c r="A55" s="101" t="s">
        <v>116</v>
      </c>
      <c r="B55" s="66"/>
      <c r="C55" s="33" t="s">
        <v>28</v>
      </c>
      <c r="D55" s="33" t="s">
        <v>32</v>
      </c>
      <c r="E55" s="33" t="s">
        <v>121</v>
      </c>
      <c r="F55" s="33" t="s">
        <v>58</v>
      </c>
      <c r="G55" s="100">
        <v>4847.8</v>
      </c>
      <c r="H55" s="76">
        <f>SUM(H56)</f>
        <v>0</v>
      </c>
    </row>
    <row r="56" spans="1:8" s="1" customFormat="1" ht="34.5" customHeight="1">
      <c r="A56" s="101" t="s">
        <v>61</v>
      </c>
      <c r="B56" s="66"/>
      <c r="C56" s="33" t="s">
        <v>28</v>
      </c>
      <c r="D56" s="33" t="s">
        <v>32</v>
      </c>
      <c r="E56" s="33" t="s">
        <v>121</v>
      </c>
      <c r="F56" s="33" t="s">
        <v>60</v>
      </c>
      <c r="G56" s="100">
        <v>433</v>
      </c>
      <c r="H56" s="7"/>
    </row>
    <row r="57" spans="1:8" s="1" customFormat="1" ht="36" customHeight="1">
      <c r="A57" s="101" t="s">
        <v>92</v>
      </c>
      <c r="B57" s="66"/>
      <c r="C57" s="33" t="s">
        <v>28</v>
      </c>
      <c r="D57" s="33" t="s">
        <v>32</v>
      </c>
      <c r="E57" s="33" t="s">
        <v>121</v>
      </c>
      <c r="F57" s="33" t="s">
        <v>91</v>
      </c>
      <c r="G57" s="100">
        <v>3</v>
      </c>
      <c r="H57" s="7"/>
    </row>
    <row r="58" spans="1:8" s="1" customFormat="1" ht="36" customHeight="1">
      <c r="A58" s="97" t="s">
        <v>283</v>
      </c>
      <c r="B58" s="68"/>
      <c r="C58" s="30" t="s">
        <v>28</v>
      </c>
      <c r="D58" s="30" t="s">
        <v>10</v>
      </c>
      <c r="E58" s="49" t="s">
        <v>119</v>
      </c>
      <c r="F58" s="30" t="s">
        <v>1</v>
      </c>
      <c r="G58" s="96">
        <v>50</v>
      </c>
      <c r="H58" s="7"/>
    </row>
    <row r="59" spans="1:8" s="1" customFormat="1" ht="36" customHeight="1">
      <c r="A59" s="97" t="s">
        <v>108</v>
      </c>
      <c r="B59" s="68"/>
      <c r="C59" s="30" t="s">
        <v>28</v>
      </c>
      <c r="D59" s="30" t="s">
        <v>10</v>
      </c>
      <c r="E59" s="49" t="s">
        <v>125</v>
      </c>
      <c r="F59" s="30" t="s">
        <v>1</v>
      </c>
      <c r="G59" s="96">
        <v>50</v>
      </c>
      <c r="H59" s="7"/>
    </row>
    <row r="60" spans="1:8" s="1" customFormat="1" ht="36" customHeight="1">
      <c r="A60" s="101" t="s">
        <v>284</v>
      </c>
      <c r="B60" s="156"/>
      <c r="C60" s="33" t="s">
        <v>28</v>
      </c>
      <c r="D60" s="33" t="s">
        <v>10</v>
      </c>
      <c r="E60" s="48" t="s">
        <v>285</v>
      </c>
      <c r="F60" s="33" t="s">
        <v>1</v>
      </c>
      <c r="G60" s="100">
        <v>50</v>
      </c>
      <c r="H60" s="7"/>
    </row>
    <row r="61" spans="1:8" s="1" customFormat="1" ht="36" customHeight="1">
      <c r="A61" s="101" t="s">
        <v>61</v>
      </c>
      <c r="B61" s="156"/>
      <c r="C61" s="33" t="s">
        <v>28</v>
      </c>
      <c r="D61" s="33" t="s">
        <v>10</v>
      </c>
      <c r="E61" s="48" t="s">
        <v>285</v>
      </c>
      <c r="F61" s="33" t="s">
        <v>60</v>
      </c>
      <c r="G61" s="100">
        <v>50</v>
      </c>
      <c r="H61" s="7"/>
    </row>
    <row r="62" spans="1:8" s="69" customFormat="1" ht="33" customHeight="1">
      <c r="A62" s="103" t="s">
        <v>13</v>
      </c>
      <c r="B62" s="92"/>
      <c r="C62" s="49" t="s">
        <v>28</v>
      </c>
      <c r="D62" s="49" t="s">
        <v>52</v>
      </c>
      <c r="E62" s="49" t="s">
        <v>119</v>
      </c>
      <c r="F62" s="49" t="s">
        <v>1</v>
      </c>
      <c r="G62" s="104">
        <v>11745.8</v>
      </c>
      <c r="H62" s="78" t="e">
        <f>SUM(#REF!)</f>
        <v>#REF!</v>
      </c>
    </row>
    <row r="63" spans="1:8" s="14" customFormat="1" ht="70.5" customHeight="1">
      <c r="A63" s="102" t="s">
        <v>224</v>
      </c>
      <c r="B63" s="66"/>
      <c r="C63" s="30" t="s">
        <v>28</v>
      </c>
      <c r="D63" s="30" t="s">
        <v>52</v>
      </c>
      <c r="E63" s="30" t="s">
        <v>132</v>
      </c>
      <c r="F63" s="30" t="s">
        <v>1</v>
      </c>
      <c r="G63" s="96">
        <f>SUM(G64)</f>
        <v>110</v>
      </c>
      <c r="H63" s="75">
        <f>SUM(H64)</f>
        <v>0</v>
      </c>
    </row>
    <row r="64" spans="1:8" s="1" customFormat="1" ht="36" customHeight="1">
      <c r="A64" s="97" t="s">
        <v>109</v>
      </c>
      <c r="B64" s="44"/>
      <c r="C64" s="30" t="s">
        <v>28</v>
      </c>
      <c r="D64" s="30" t="s">
        <v>52</v>
      </c>
      <c r="E64" s="30" t="s">
        <v>133</v>
      </c>
      <c r="F64" s="30" t="s">
        <v>1</v>
      </c>
      <c r="G64" s="96">
        <f>SUM(G65)</f>
        <v>110</v>
      </c>
      <c r="H64" s="7"/>
    </row>
    <row r="65" spans="1:8" s="1" customFormat="1" ht="39.75" customHeight="1">
      <c r="A65" s="101" t="s">
        <v>61</v>
      </c>
      <c r="B65" s="45"/>
      <c r="C65" s="33" t="s">
        <v>28</v>
      </c>
      <c r="D65" s="33" t="s">
        <v>52</v>
      </c>
      <c r="E65" s="33" t="s">
        <v>133</v>
      </c>
      <c r="F65" s="33" t="s">
        <v>60</v>
      </c>
      <c r="G65" s="100">
        <v>110</v>
      </c>
      <c r="H65" s="76" t="e">
        <f>SUM(#REF!)</f>
        <v>#REF!</v>
      </c>
    </row>
    <row r="66" spans="1:8" s="14" customFormat="1" ht="70.5" customHeight="1">
      <c r="A66" s="102" t="s">
        <v>226</v>
      </c>
      <c r="B66" s="66"/>
      <c r="C66" s="30" t="s">
        <v>28</v>
      </c>
      <c r="D66" s="30" t="s">
        <v>52</v>
      </c>
      <c r="E66" s="30" t="s">
        <v>227</v>
      </c>
      <c r="F66" s="30" t="s">
        <v>1</v>
      </c>
      <c r="G66" s="96">
        <f>SUM(G67)</f>
        <v>75</v>
      </c>
      <c r="H66" s="75" t="e">
        <f>SUM(H72)</f>
        <v>#REF!</v>
      </c>
    </row>
    <row r="67" spans="1:8" s="1" customFormat="1" ht="39" customHeight="1">
      <c r="A67" s="97" t="s">
        <v>228</v>
      </c>
      <c r="B67" s="44"/>
      <c r="C67" s="30" t="s">
        <v>28</v>
      </c>
      <c r="D67" s="30" t="s">
        <v>52</v>
      </c>
      <c r="E67" s="30" t="s">
        <v>229</v>
      </c>
      <c r="F67" s="30" t="s">
        <v>1</v>
      </c>
      <c r="G67" s="96">
        <f>SUM(G68)</f>
        <v>75</v>
      </c>
      <c r="H67" s="7"/>
    </row>
    <row r="68" spans="1:8" s="1" customFormat="1" ht="36" customHeight="1">
      <c r="A68" s="101" t="s">
        <v>100</v>
      </c>
      <c r="B68" s="45"/>
      <c r="C68" s="33" t="s">
        <v>28</v>
      </c>
      <c r="D68" s="33" t="s">
        <v>52</v>
      </c>
      <c r="E68" s="33" t="s">
        <v>229</v>
      </c>
      <c r="F68" s="33" t="s">
        <v>96</v>
      </c>
      <c r="G68" s="100">
        <v>75</v>
      </c>
      <c r="H68" s="7"/>
    </row>
    <row r="69" spans="1:8" s="1" customFormat="1" ht="103.5" customHeight="1">
      <c r="A69" s="97" t="s">
        <v>286</v>
      </c>
      <c r="B69" s="44"/>
      <c r="C69" s="30" t="s">
        <v>28</v>
      </c>
      <c r="D69" s="30" t="s">
        <v>52</v>
      </c>
      <c r="E69" s="30" t="s">
        <v>287</v>
      </c>
      <c r="F69" s="30" t="s">
        <v>1</v>
      </c>
      <c r="G69" s="96">
        <v>65</v>
      </c>
      <c r="H69" s="7"/>
    </row>
    <row r="70" spans="1:8" s="1" customFormat="1" ht="40.5" customHeight="1">
      <c r="A70" s="97" t="s">
        <v>288</v>
      </c>
      <c r="B70" s="44"/>
      <c r="C70" s="30" t="s">
        <v>28</v>
      </c>
      <c r="D70" s="30" t="s">
        <v>52</v>
      </c>
      <c r="E70" s="30" t="s">
        <v>289</v>
      </c>
      <c r="F70" s="30" t="s">
        <v>1</v>
      </c>
      <c r="G70" s="96">
        <v>65</v>
      </c>
      <c r="H70" s="7"/>
    </row>
    <row r="71" spans="1:8" s="1" customFormat="1" ht="63" customHeight="1">
      <c r="A71" s="101" t="s">
        <v>61</v>
      </c>
      <c r="B71" s="45"/>
      <c r="C71" s="33" t="s">
        <v>28</v>
      </c>
      <c r="D71" s="33" t="s">
        <v>52</v>
      </c>
      <c r="E71" s="33" t="s">
        <v>289</v>
      </c>
      <c r="F71" s="33" t="s">
        <v>60</v>
      </c>
      <c r="G71" s="100">
        <v>65</v>
      </c>
      <c r="H71" s="7"/>
    </row>
    <row r="72" spans="1:8" s="1" customFormat="1" ht="109.5" customHeight="1">
      <c r="A72" s="98" t="s">
        <v>225</v>
      </c>
      <c r="B72" s="66"/>
      <c r="C72" s="30" t="s">
        <v>28</v>
      </c>
      <c r="D72" s="30" t="s">
        <v>52</v>
      </c>
      <c r="E72" s="30" t="s">
        <v>122</v>
      </c>
      <c r="F72" s="30" t="s">
        <v>1</v>
      </c>
      <c r="G72" s="96">
        <f>SUM(G73)</f>
        <v>6088.7999999999993</v>
      </c>
      <c r="H72" s="76" t="e">
        <f>SUM(#REF!)</f>
        <v>#REF!</v>
      </c>
    </row>
    <row r="73" spans="1:8" s="1" customFormat="1" ht="33.75" customHeight="1">
      <c r="A73" s="97" t="s">
        <v>66</v>
      </c>
      <c r="B73" s="44"/>
      <c r="C73" s="30" t="s">
        <v>28</v>
      </c>
      <c r="D73" s="30" t="s">
        <v>52</v>
      </c>
      <c r="E73" s="30" t="s">
        <v>134</v>
      </c>
      <c r="F73" s="30" t="s">
        <v>1</v>
      </c>
      <c r="G73" s="96">
        <f>G74+G75</f>
        <v>6088.7999999999993</v>
      </c>
      <c r="H73" s="75" t="e">
        <f>SUM(#REF!)</f>
        <v>#REF!</v>
      </c>
    </row>
    <row r="74" spans="1:8" s="14" customFormat="1" ht="87" customHeight="1">
      <c r="A74" s="101" t="s">
        <v>116</v>
      </c>
      <c r="B74" s="45"/>
      <c r="C74" s="33" t="s">
        <v>28</v>
      </c>
      <c r="D74" s="33" t="s">
        <v>52</v>
      </c>
      <c r="E74" s="33" t="s">
        <v>134</v>
      </c>
      <c r="F74" s="33" t="s">
        <v>58</v>
      </c>
      <c r="G74" s="100">
        <v>4943.7</v>
      </c>
      <c r="H74" s="7"/>
    </row>
    <row r="75" spans="1:8" s="1" customFormat="1" ht="57" customHeight="1">
      <c r="A75" s="101" t="s">
        <v>61</v>
      </c>
      <c r="B75" s="45"/>
      <c r="C75" s="33" t="s">
        <v>28</v>
      </c>
      <c r="D75" s="33" t="s">
        <v>52</v>
      </c>
      <c r="E75" s="33" t="s">
        <v>134</v>
      </c>
      <c r="F75" s="33" t="s">
        <v>60</v>
      </c>
      <c r="G75" s="100">
        <v>1145.0999999999999</v>
      </c>
      <c r="H75" s="7"/>
    </row>
    <row r="76" spans="1:8" s="14" customFormat="1" ht="36" customHeight="1">
      <c r="A76" s="102" t="s">
        <v>108</v>
      </c>
      <c r="B76" s="66"/>
      <c r="C76" s="30" t="s">
        <v>28</v>
      </c>
      <c r="D76" s="30" t="s">
        <v>52</v>
      </c>
      <c r="E76" s="30" t="s">
        <v>125</v>
      </c>
      <c r="F76" s="30" t="s">
        <v>1</v>
      </c>
      <c r="G76" s="96">
        <v>5407</v>
      </c>
      <c r="H76" s="13"/>
    </row>
    <row r="77" spans="1:8" s="1" customFormat="1" ht="39.75" customHeight="1">
      <c r="A77" s="97" t="s">
        <v>66</v>
      </c>
      <c r="B77" s="44"/>
      <c r="C77" s="30" t="s">
        <v>28</v>
      </c>
      <c r="D77" s="30" t="s">
        <v>52</v>
      </c>
      <c r="E77" s="30" t="s">
        <v>135</v>
      </c>
      <c r="F77" s="30" t="s">
        <v>1</v>
      </c>
      <c r="G77" s="96">
        <f>G78+G79+G80</f>
        <v>3304.9</v>
      </c>
      <c r="H77" s="76" t="e">
        <f>SUM(#REF!)</f>
        <v>#REF!</v>
      </c>
    </row>
    <row r="78" spans="1:8" s="14" customFormat="1" ht="96" customHeight="1">
      <c r="A78" s="101" t="s">
        <v>115</v>
      </c>
      <c r="B78" s="45"/>
      <c r="C78" s="33" t="s">
        <v>28</v>
      </c>
      <c r="D78" s="33" t="s">
        <v>52</v>
      </c>
      <c r="E78" s="33" t="s">
        <v>135</v>
      </c>
      <c r="F78" s="33" t="s">
        <v>58</v>
      </c>
      <c r="G78" s="100">
        <v>3010.9</v>
      </c>
      <c r="H78" s="24">
        <f>SUM(H79)</f>
        <v>0</v>
      </c>
    </row>
    <row r="79" spans="1:8" s="1" customFormat="1" ht="42.75" customHeight="1">
      <c r="A79" s="101" t="s">
        <v>61</v>
      </c>
      <c r="B79" s="45"/>
      <c r="C79" s="33" t="s">
        <v>28</v>
      </c>
      <c r="D79" s="33" t="s">
        <v>52</v>
      </c>
      <c r="E79" s="33" t="s">
        <v>135</v>
      </c>
      <c r="F79" s="33" t="s">
        <v>60</v>
      </c>
      <c r="G79" s="100">
        <v>284</v>
      </c>
      <c r="H79" s="79">
        <f>SUM(H80)</f>
        <v>0</v>
      </c>
    </row>
    <row r="80" spans="1:8" s="14" customFormat="1" ht="38.25" customHeight="1">
      <c r="A80" s="101" t="s">
        <v>92</v>
      </c>
      <c r="B80" s="66"/>
      <c r="C80" s="33" t="s">
        <v>28</v>
      </c>
      <c r="D80" s="33" t="s">
        <v>52</v>
      </c>
      <c r="E80" s="33" t="s">
        <v>135</v>
      </c>
      <c r="F80" s="33" t="s">
        <v>91</v>
      </c>
      <c r="G80" s="100">
        <v>10</v>
      </c>
      <c r="H80" s="7"/>
    </row>
    <row r="81" spans="1:8" s="1" customFormat="1" ht="36.75" customHeight="1">
      <c r="A81" s="97" t="s">
        <v>68</v>
      </c>
      <c r="B81" s="68"/>
      <c r="C81" s="30" t="s">
        <v>28</v>
      </c>
      <c r="D81" s="30" t="s">
        <v>52</v>
      </c>
      <c r="E81" s="30" t="s">
        <v>136</v>
      </c>
      <c r="F81" s="30" t="s">
        <v>1</v>
      </c>
      <c r="G81" s="96">
        <f>G82</f>
        <v>132.6</v>
      </c>
      <c r="H81" s="13"/>
    </row>
    <row r="82" spans="1:8" s="14" customFormat="1" ht="39" customHeight="1">
      <c r="A82" s="101" t="s">
        <v>61</v>
      </c>
      <c r="B82" s="66"/>
      <c r="C82" s="33" t="s">
        <v>28</v>
      </c>
      <c r="D82" s="33" t="s">
        <v>52</v>
      </c>
      <c r="E82" s="33" t="s">
        <v>137</v>
      </c>
      <c r="F82" s="33" t="s">
        <v>60</v>
      </c>
      <c r="G82" s="100">
        <v>132.6</v>
      </c>
      <c r="H82" s="7"/>
    </row>
    <row r="83" spans="1:8" s="1" customFormat="1" ht="36" customHeight="1">
      <c r="A83" s="97" t="s">
        <v>67</v>
      </c>
      <c r="B83" s="68"/>
      <c r="C83" s="30" t="s">
        <v>28</v>
      </c>
      <c r="D83" s="30" t="s">
        <v>52</v>
      </c>
      <c r="E83" s="30" t="s">
        <v>138</v>
      </c>
      <c r="F83" s="30" t="s">
        <v>1</v>
      </c>
      <c r="G83" s="96">
        <f>SUM(G84,G85)</f>
        <v>1739.5</v>
      </c>
      <c r="H83" s="7"/>
    </row>
    <row r="84" spans="1:8" s="26" customFormat="1" ht="74.25" customHeight="1">
      <c r="A84" s="101" t="s">
        <v>116</v>
      </c>
      <c r="B84" s="66"/>
      <c r="C84" s="33" t="s">
        <v>28</v>
      </c>
      <c r="D84" s="33" t="s">
        <v>52</v>
      </c>
      <c r="E84" s="33" t="s">
        <v>138</v>
      </c>
      <c r="F84" s="33" t="s">
        <v>58</v>
      </c>
      <c r="G84" s="100">
        <v>1518.9</v>
      </c>
      <c r="H84" s="75" t="e">
        <f>SUM(#REF!)</f>
        <v>#REF!</v>
      </c>
    </row>
    <row r="85" spans="1:8" s="14" customFormat="1" ht="39" customHeight="1">
      <c r="A85" s="101" t="s">
        <v>61</v>
      </c>
      <c r="B85" s="74"/>
      <c r="C85" s="33" t="s">
        <v>28</v>
      </c>
      <c r="D85" s="33" t="s">
        <v>52</v>
      </c>
      <c r="E85" s="33" t="s">
        <v>138</v>
      </c>
      <c r="F85" s="33" t="s">
        <v>60</v>
      </c>
      <c r="G85" s="100">
        <v>220.6</v>
      </c>
      <c r="H85" s="76" t="e">
        <f>SUM(#REF!)</f>
        <v>#REF!</v>
      </c>
    </row>
    <row r="86" spans="1:8" s="25" customFormat="1" ht="52.5" customHeight="1">
      <c r="A86" s="97" t="s">
        <v>104</v>
      </c>
      <c r="B86" s="68"/>
      <c r="C86" s="30" t="s">
        <v>28</v>
      </c>
      <c r="D86" s="30" t="s">
        <v>52</v>
      </c>
      <c r="E86" s="30" t="s">
        <v>131</v>
      </c>
      <c r="F86" s="30" t="s">
        <v>1</v>
      </c>
      <c r="G86" s="96">
        <f>SUM(G87)</f>
        <v>50</v>
      </c>
      <c r="H86" s="75" t="e">
        <f>SUM(#REF!)</f>
        <v>#REF!</v>
      </c>
    </row>
    <row r="87" spans="1:8" s="12" customFormat="1" ht="37.5" customHeight="1">
      <c r="A87" s="101" t="s">
        <v>92</v>
      </c>
      <c r="B87" s="66"/>
      <c r="C87" s="33" t="s">
        <v>28</v>
      </c>
      <c r="D87" s="33" t="s">
        <v>52</v>
      </c>
      <c r="E87" s="33" t="s">
        <v>131</v>
      </c>
      <c r="F87" s="33" t="s">
        <v>91</v>
      </c>
      <c r="G87" s="100">
        <v>50</v>
      </c>
      <c r="H87" s="76" t="e">
        <f>SUM(#REF!)</f>
        <v>#REF!</v>
      </c>
    </row>
    <row r="88" spans="1:8" s="12" customFormat="1" ht="58.5" customHeight="1">
      <c r="A88" s="164" t="s">
        <v>292</v>
      </c>
      <c r="B88" s="68"/>
      <c r="C88" s="30" t="s">
        <v>28</v>
      </c>
      <c r="D88" s="30" t="s">
        <v>52</v>
      </c>
      <c r="E88" s="30" t="s">
        <v>139</v>
      </c>
      <c r="F88" s="30" t="s">
        <v>1</v>
      </c>
      <c r="G88" s="96">
        <f>+G89</f>
        <v>130</v>
      </c>
      <c r="H88" s="79"/>
    </row>
    <row r="89" spans="1:8" s="12" customFormat="1" ht="58.5" customHeight="1">
      <c r="A89" s="101" t="s">
        <v>61</v>
      </c>
      <c r="B89" s="68"/>
      <c r="C89" s="33" t="s">
        <v>28</v>
      </c>
      <c r="D89" s="33" t="s">
        <v>52</v>
      </c>
      <c r="E89" s="33" t="s">
        <v>139</v>
      </c>
      <c r="F89" s="33" t="s">
        <v>60</v>
      </c>
      <c r="G89" s="100">
        <v>130</v>
      </c>
      <c r="H89" s="79"/>
    </row>
    <row r="90" spans="1:8" s="5" customFormat="1" ht="43.5" customHeight="1">
      <c r="A90" s="165" t="s">
        <v>255</v>
      </c>
      <c r="B90" s="68"/>
      <c r="C90" s="30" t="s">
        <v>28</v>
      </c>
      <c r="D90" s="30" t="s">
        <v>52</v>
      </c>
      <c r="E90" s="30" t="s">
        <v>256</v>
      </c>
      <c r="F90" s="30" t="s">
        <v>1</v>
      </c>
      <c r="G90" s="96">
        <f>SUM(G91)</f>
        <v>50</v>
      </c>
      <c r="H90" s="24" t="e">
        <f>SUM(#REF!)</f>
        <v>#REF!</v>
      </c>
    </row>
    <row r="91" spans="1:8" s="1" customFormat="1" ht="33.75" customHeight="1" thickBot="1">
      <c r="A91" s="116" t="s">
        <v>92</v>
      </c>
      <c r="B91" s="117"/>
      <c r="C91" s="53" t="s">
        <v>28</v>
      </c>
      <c r="D91" s="53" t="s">
        <v>52</v>
      </c>
      <c r="E91" s="53" t="s">
        <v>256</v>
      </c>
      <c r="F91" s="53" t="s">
        <v>91</v>
      </c>
      <c r="G91" s="118">
        <v>50</v>
      </c>
      <c r="H91" s="24" t="e">
        <f>SUM(#REF!)</f>
        <v>#REF!</v>
      </c>
    </row>
    <row r="92" spans="1:8" s="5" customFormat="1" ht="28.5" customHeight="1" thickBot="1">
      <c r="A92" s="28" t="s">
        <v>24</v>
      </c>
      <c r="B92" s="120"/>
      <c r="C92" s="29" t="s">
        <v>28</v>
      </c>
      <c r="D92" s="29" t="s">
        <v>4</v>
      </c>
      <c r="E92" s="29" t="s">
        <v>119</v>
      </c>
      <c r="F92" s="29" t="s">
        <v>1</v>
      </c>
      <c r="G92" s="32">
        <v>46133.599999999999</v>
      </c>
      <c r="H92" s="21"/>
    </row>
    <row r="93" spans="1:8" s="1" customFormat="1" ht="27" customHeight="1" thickBot="1">
      <c r="A93" s="121"/>
      <c r="B93" s="122"/>
      <c r="C93" s="123"/>
      <c r="D93" s="123"/>
      <c r="E93" s="123"/>
      <c r="F93" s="123"/>
      <c r="G93" s="124"/>
      <c r="H93" s="24">
        <f>SUM(H94)</f>
        <v>0</v>
      </c>
    </row>
    <row r="94" spans="1:8" s="5" customFormat="1" ht="36.75" customHeight="1" thickBot="1">
      <c r="A94" s="159" t="s">
        <v>110</v>
      </c>
      <c r="B94" s="55"/>
      <c r="C94" s="29" t="s">
        <v>29</v>
      </c>
      <c r="D94" s="29"/>
      <c r="E94" s="29"/>
      <c r="F94" s="29"/>
      <c r="G94" s="32">
        <f>G95</f>
        <v>60</v>
      </c>
      <c r="H94" s="21"/>
    </row>
    <row r="95" spans="1:8" s="12" customFormat="1" ht="70.5" customHeight="1">
      <c r="A95" s="113" t="s">
        <v>111</v>
      </c>
      <c r="B95" s="125">
        <v>927</v>
      </c>
      <c r="C95" s="46" t="s">
        <v>29</v>
      </c>
      <c r="D95" s="46" t="s">
        <v>35</v>
      </c>
      <c r="E95" s="46" t="s">
        <v>119</v>
      </c>
      <c r="F95" s="46" t="s">
        <v>1</v>
      </c>
      <c r="G95" s="108">
        <f>SUM(G96)</f>
        <v>60</v>
      </c>
      <c r="H95" s="13"/>
    </row>
    <row r="96" spans="1:8" s="5" customFormat="1" ht="36.75" customHeight="1" thickBot="1">
      <c r="A96" s="102" t="s">
        <v>108</v>
      </c>
      <c r="B96" s="48"/>
      <c r="C96" s="49" t="s">
        <v>29</v>
      </c>
      <c r="D96" s="49" t="s">
        <v>35</v>
      </c>
      <c r="E96" s="70" t="s">
        <v>125</v>
      </c>
      <c r="F96" s="49" t="s">
        <v>1</v>
      </c>
      <c r="G96" s="104">
        <f>SUM(G97)</f>
        <v>60</v>
      </c>
      <c r="H96" s="21"/>
    </row>
    <row r="97" spans="1:8" s="5" customFormat="1" ht="53.25" customHeight="1" thickBot="1">
      <c r="A97" s="102" t="s">
        <v>112</v>
      </c>
      <c r="B97" s="49"/>
      <c r="C97" s="49" t="s">
        <v>29</v>
      </c>
      <c r="D97" s="49" t="s">
        <v>35</v>
      </c>
      <c r="E97" s="70" t="s">
        <v>140</v>
      </c>
      <c r="F97" s="49" t="s">
        <v>1</v>
      </c>
      <c r="G97" s="104">
        <f>SUM(G98)</f>
        <v>60</v>
      </c>
      <c r="H97" s="10" t="e">
        <f>SUM(#REF!)</f>
        <v>#REF!</v>
      </c>
    </row>
    <row r="98" spans="1:8" s="5" customFormat="1" ht="43.5" customHeight="1">
      <c r="A98" s="101" t="s">
        <v>61</v>
      </c>
      <c r="B98" s="33"/>
      <c r="C98" s="33" t="s">
        <v>29</v>
      </c>
      <c r="D98" s="33" t="s">
        <v>35</v>
      </c>
      <c r="E98" s="52" t="s">
        <v>140</v>
      </c>
      <c r="F98" s="33" t="s">
        <v>60</v>
      </c>
      <c r="G98" s="100">
        <v>60</v>
      </c>
      <c r="H98" s="81"/>
    </row>
    <row r="99" spans="1:8" s="12" customFormat="1" ht="39" customHeight="1">
      <c r="A99" s="102" t="s">
        <v>113</v>
      </c>
      <c r="B99" s="94"/>
      <c r="C99" s="30" t="s">
        <v>29</v>
      </c>
      <c r="D99" s="30" t="s">
        <v>4</v>
      </c>
      <c r="E99" s="30" t="s">
        <v>119</v>
      </c>
      <c r="F99" s="30" t="s">
        <v>1</v>
      </c>
      <c r="G99" s="96">
        <f>SUM(G95)</f>
        <v>60</v>
      </c>
      <c r="H99" s="27"/>
    </row>
    <row r="100" spans="1:8" s="20" customFormat="1" ht="27.75" customHeight="1" thickBot="1">
      <c r="A100" s="126"/>
      <c r="B100" s="127"/>
      <c r="C100" s="128"/>
      <c r="D100" s="128"/>
      <c r="E100" s="128"/>
      <c r="F100" s="128"/>
      <c r="G100" s="129"/>
      <c r="H100" s="24" t="e">
        <f>SUM(H101)</f>
        <v>#REF!</v>
      </c>
    </row>
    <row r="101" spans="1:8" s="5" customFormat="1" ht="36" customHeight="1" thickBot="1">
      <c r="A101" s="160" t="s">
        <v>42</v>
      </c>
      <c r="B101" s="131"/>
      <c r="C101" s="132" t="s">
        <v>30</v>
      </c>
      <c r="D101" s="132"/>
      <c r="E101" s="132"/>
      <c r="F101" s="132"/>
      <c r="G101" s="133">
        <f>G102+G108</f>
        <v>5889</v>
      </c>
      <c r="H101" s="24" t="e">
        <f>SUM(#REF!)</f>
        <v>#REF!</v>
      </c>
    </row>
    <row r="102" spans="1:8" s="5" customFormat="1" ht="38.25" customHeight="1">
      <c r="A102" s="103" t="s">
        <v>106</v>
      </c>
      <c r="B102" s="48"/>
      <c r="C102" s="49" t="s">
        <v>30</v>
      </c>
      <c r="D102" s="49" t="s">
        <v>35</v>
      </c>
      <c r="E102" s="49" t="s">
        <v>119</v>
      </c>
      <c r="F102" s="49" t="s">
        <v>1</v>
      </c>
      <c r="G102" s="104">
        <f>G103</f>
        <v>4659</v>
      </c>
      <c r="H102" s="24" t="e">
        <f>SUM(#REF!)</f>
        <v>#REF!</v>
      </c>
    </row>
    <row r="103" spans="1:8" s="5" customFormat="1" ht="35.25" customHeight="1">
      <c r="A103" s="102" t="s">
        <v>108</v>
      </c>
      <c r="B103" s="48"/>
      <c r="C103" s="49" t="s">
        <v>30</v>
      </c>
      <c r="D103" s="49" t="s">
        <v>35</v>
      </c>
      <c r="E103" s="70" t="s">
        <v>125</v>
      </c>
      <c r="F103" s="49" t="s">
        <v>1</v>
      </c>
      <c r="G103" s="104">
        <f>G106+G104</f>
        <v>4659</v>
      </c>
      <c r="H103" s="24" t="e">
        <f>SUM(#REF!)</f>
        <v>#REF!</v>
      </c>
    </row>
    <row r="104" spans="1:8" s="5" customFormat="1" ht="42" customHeight="1">
      <c r="A104" s="103" t="s">
        <v>107</v>
      </c>
      <c r="B104" s="49"/>
      <c r="C104" s="49" t="s">
        <v>30</v>
      </c>
      <c r="D104" s="49" t="s">
        <v>35</v>
      </c>
      <c r="E104" s="70" t="s">
        <v>141</v>
      </c>
      <c r="F104" s="49" t="s">
        <v>1</v>
      </c>
      <c r="G104" s="104">
        <f>G105</f>
        <v>3269</v>
      </c>
      <c r="H104" s="24">
        <f>SUM(H105)</f>
        <v>0</v>
      </c>
    </row>
    <row r="105" spans="1:8" s="12" customFormat="1" ht="33.75" customHeight="1">
      <c r="A105" s="101" t="s">
        <v>61</v>
      </c>
      <c r="B105" s="33"/>
      <c r="C105" s="33" t="s">
        <v>30</v>
      </c>
      <c r="D105" s="33" t="s">
        <v>35</v>
      </c>
      <c r="E105" s="52" t="s">
        <v>141</v>
      </c>
      <c r="F105" s="33" t="s">
        <v>60</v>
      </c>
      <c r="G105" s="100">
        <v>3269</v>
      </c>
      <c r="H105" s="7"/>
    </row>
    <row r="106" spans="1:8" s="12" customFormat="1" ht="54" customHeight="1">
      <c r="A106" s="97" t="s">
        <v>290</v>
      </c>
      <c r="B106" s="30"/>
      <c r="C106" s="30" t="s">
        <v>30</v>
      </c>
      <c r="D106" s="30" t="s">
        <v>35</v>
      </c>
      <c r="E106" s="47" t="s">
        <v>291</v>
      </c>
      <c r="F106" s="30" t="s">
        <v>1</v>
      </c>
      <c r="G106" s="96">
        <v>1390</v>
      </c>
      <c r="H106" s="7"/>
    </row>
    <row r="107" spans="1:8" s="12" customFormat="1" ht="51" customHeight="1">
      <c r="A107" s="101" t="s">
        <v>61</v>
      </c>
      <c r="B107" s="30"/>
      <c r="C107" s="30" t="s">
        <v>30</v>
      </c>
      <c r="D107" s="30" t="s">
        <v>35</v>
      </c>
      <c r="E107" s="47" t="s">
        <v>291</v>
      </c>
      <c r="F107" s="30" t="s">
        <v>60</v>
      </c>
      <c r="G107" s="96">
        <v>1390</v>
      </c>
      <c r="H107" s="7"/>
    </row>
    <row r="108" spans="1:8" s="5" customFormat="1" ht="42" customHeight="1">
      <c r="A108" s="103" t="s">
        <v>5</v>
      </c>
      <c r="B108" s="48"/>
      <c r="C108" s="49" t="s">
        <v>30</v>
      </c>
      <c r="D108" s="49" t="s">
        <v>101</v>
      </c>
      <c r="E108" s="49" t="s">
        <v>119</v>
      </c>
      <c r="F108" s="49" t="s">
        <v>1</v>
      </c>
      <c r="G108" s="96">
        <f>G109</f>
        <v>1230</v>
      </c>
      <c r="H108" s="7"/>
    </row>
    <row r="109" spans="1:8" s="5" customFormat="1" ht="50.25" customHeight="1">
      <c r="A109" s="102" t="s">
        <v>108</v>
      </c>
      <c r="B109" s="48"/>
      <c r="C109" s="49" t="s">
        <v>30</v>
      </c>
      <c r="D109" s="49" t="s">
        <v>36</v>
      </c>
      <c r="E109" s="70" t="s">
        <v>125</v>
      </c>
      <c r="F109" s="49" t="s">
        <v>1</v>
      </c>
      <c r="G109" s="96">
        <f>G110</f>
        <v>1230</v>
      </c>
      <c r="H109" s="7"/>
    </row>
    <row r="110" spans="1:8" s="5" customFormat="1" ht="42.75" customHeight="1">
      <c r="A110" s="103" t="s">
        <v>70</v>
      </c>
      <c r="B110" s="49"/>
      <c r="C110" s="49" t="s">
        <v>30</v>
      </c>
      <c r="D110" s="49" t="s">
        <v>36</v>
      </c>
      <c r="E110" s="70" t="s">
        <v>142</v>
      </c>
      <c r="F110" s="49" t="s">
        <v>1</v>
      </c>
      <c r="G110" s="96">
        <f>SUM(G111)</f>
        <v>1230</v>
      </c>
      <c r="H110" s="7"/>
    </row>
    <row r="111" spans="1:8" s="12" customFormat="1" ht="41.25" customHeight="1" thickBot="1">
      <c r="A111" s="101" t="s">
        <v>61</v>
      </c>
      <c r="B111" s="33"/>
      <c r="C111" s="33" t="s">
        <v>30</v>
      </c>
      <c r="D111" s="33" t="s">
        <v>36</v>
      </c>
      <c r="E111" s="52" t="s">
        <v>142</v>
      </c>
      <c r="F111" s="33" t="s">
        <v>60</v>
      </c>
      <c r="G111" s="100">
        <v>1230</v>
      </c>
      <c r="H111" s="82" t="e">
        <f>SUM(#REF!)</f>
        <v>#REF!</v>
      </c>
    </row>
    <row r="112" spans="1:8" s="5" customFormat="1" ht="40.5" customHeight="1" thickBot="1">
      <c r="A112" s="28" t="s">
        <v>39</v>
      </c>
      <c r="B112" s="134"/>
      <c r="C112" s="29" t="s">
        <v>30</v>
      </c>
      <c r="D112" s="29" t="s">
        <v>4</v>
      </c>
      <c r="E112" s="29" t="s">
        <v>119</v>
      </c>
      <c r="F112" s="29" t="s">
        <v>1</v>
      </c>
      <c r="G112" s="32">
        <f>SUM(G102,G108,)</f>
        <v>5889</v>
      </c>
      <c r="H112" s="13"/>
    </row>
    <row r="113" spans="1:8" s="25" customFormat="1" ht="39" hidden="1" customHeight="1">
      <c r="A113" s="121"/>
      <c r="B113" s="135"/>
      <c r="C113" s="123"/>
      <c r="D113" s="123"/>
      <c r="E113" s="123"/>
      <c r="F113" s="123"/>
      <c r="G113" s="124"/>
      <c r="H113" s="7"/>
    </row>
    <row r="114" spans="1:8" s="5" customFormat="1" ht="44.25" hidden="1" customHeight="1">
      <c r="A114" s="136" t="s">
        <v>44</v>
      </c>
      <c r="B114" s="55"/>
      <c r="C114" s="29" t="s">
        <v>31</v>
      </c>
      <c r="D114" s="29" t="s">
        <v>4</v>
      </c>
      <c r="E114" s="29"/>
      <c r="F114" s="29"/>
      <c r="G114" s="32">
        <f>G120+G116+G130</f>
        <v>6770</v>
      </c>
      <c r="H114" s="7"/>
    </row>
    <row r="115" spans="1:8" s="5" customFormat="1" ht="44.25" customHeight="1" thickBot="1">
      <c r="A115" s="97" t="s">
        <v>294</v>
      </c>
      <c r="B115" s="169"/>
      <c r="C115" s="51" t="s">
        <v>31</v>
      </c>
      <c r="D115" s="51" t="s">
        <v>4</v>
      </c>
      <c r="E115" s="29" t="s">
        <v>119</v>
      </c>
      <c r="F115" s="30" t="s">
        <v>1</v>
      </c>
      <c r="G115" s="108">
        <f>G120</f>
        <v>6770</v>
      </c>
      <c r="H115" s="7"/>
    </row>
    <row r="116" spans="1:8" s="25" customFormat="1" ht="39" customHeight="1">
      <c r="A116" s="166" t="s">
        <v>257</v>
      </c>
      <c r="B116" s="56"/>
      <c r="C116" s="46" t="s">
        <v>31</v>
      </c>
      <c r="D116" s="46" t="s">
        <v>28</v>
      </c>
      <c r="E116" s="46" t="s">
        <v>119</v>
      </c>
      <c r="F116" s="46" t="s">
        <v>1</v>
      </c>
      <c r="G116" s="108">
        <f>G117</f>
        <v>0</v>
      </c>
      <c r="H116" s="7"/>
    </row>
    <row r="117" spans="1:8" s="25" customFormat="1" ht="42" customHeight="1">
      <c r="A117" s="102" t="s">
        <v>108</v>
      </c>
      <c r="B117" s="30"/>
      <c r="C117" s="51" t="s">
        <v>31</v>
      </c>
      <c r="D117" s="51" t="s">
        <v>28</v>
      </c>
      <c r="E117" s="30" t="s">
        <v>125</v>
      </c>
      <c r="F117" s="30" t="s">
        <v>1</v>
      </c>
      <c r="G117" s="96">
        <v>0</v>
      </c>
      <c r="H117" s="7"/>
    </row>
    <row r="118" spans="1:8" s="25" customFormat="1" ht="34.5" customHeight="1">
      <c r="A118" s="165" t="s">
        <v>268</v>
      </c>
      <c r="B118" s="30"/>
      <c r="C118" s="51" t="s">
        <v>31</v>
      </c>
      <c r="D118" s="51" t="s">
        <v>28</v>
      </c>
      <c r="E118" s="30" t="s">
        <v>258</v>
      </c>
      <c r="F118" s="30" t="s">
        <v>1</v>
      </c>
      <c r="G118" s="96">
        <v>0</v>
      </c>
      <c r="H118" s="7"/>
    </row>
    <row r="119" spans="1:8" s="5" customFormat="1" ht="34.5" customHeight="1">
      <c r="A119" s="101" t="s">
        <v>61</v>
      </c>
      <c r="B119" s="33"/>
      <c r="C119" s="50" t="s">
        <v>31</v>
      </c>
      <c r="D119" s="50" t="s">
        <v>28</v>
      </c>
      <c r="E119" s="33" t="s">
        <v>258</v>
      </c>
      <c r="F119" s="33" t="s">
        <v>60</v>
      </c>
      <c r="G119" s="100">
        <v>0</v>
      </c>
      <c r="H119" s="7"/>
    </row>
    <row r="120" spans="1:8" s="5" customFormat="1" ht="30" customHeight="1" thickBot="1">
      <c r="A120" s="97" t="s">
        <v>54</v>
      </c>
      <c r="B120" s="56"/>
      <c r="C120" s="46" t="s">
        <v>31</v>
      </c>
      <c r="D120" s="46" t="s">
        <v>8</v>
      </c>
      <c r="E120" s="46" t="s">
        <v>119</v>
      </c>
      <c r="F120" s="46" t="s">
        <v>1</v>
      </c>
      <c r="G120" s="108">
        <f>SUM(G121)</f>
        <v>6770</v>
      </c>
      <c r="H120" s="7"/>
    </row>
    <row r="121" spans="1:8" s="5" customFormat="1" ht="47.25" customHeight="1" thickBot="1">
      <c r="A121" s="102" t="s">
        <v>108</v>
      </c>
      <c r="B121" s="30"/>
      <c r="C121" s="51" t="s">
        <v>31</v>
      </c>
      <c r="D121" s="51" t="s">
        <v>8</v>
      </c>
      <c r="E121" s="30" t="s">
        <v>125</v>
      </c>
      <c r="F121" s="30" t="s">
        <v>1</v>
      </c>
      <c r="G121" s="96">
        <f>G122+G126+G128+G124</f>
        <v>6770</v>
      </c>
      <c r="H121" s="10" t="e">
        <f>SUM(H44,#REF!)</f>
        <v>#REF!</v>
      </c>
    </row>
    <row r="122" spans="1:8" s="5" customFormat="1" ht="97.5" customHeight="1">
      <c r="A122" s="97" t="s">
        <v>230</v>
      </c>
      <c r="B122" s="30"/>
      <c r="C122" s="51" t="s">
        <v>31</v>
      </c>
      <c r="D122" s="51" t="s">
        <v>8</v>
      </c>
      <c r="E122" s="30" t="s">
        <v>143</v>
      </c>
      <c r="F122" s="30" t="s">
        <v>1</v>
      </c>
      <c r="G122" s="96">
        <f>SUM(G123)</f>
        <v>1343.5</v>
      </c>
      <c r="H122" s="7"/>
    </row>
    <row r="123" spans="1:8" s="5" customFormat="1" ht="30.75" customHeight="1">
      <c r="A123" s="101" t="s">
        <v>92</v>
      </c>
      <c r="B123" s="33"/>
      <c r="C123" s="50" t="s">
        <v>31</v>
      </c>
      <c r="D123" s="50" t="s">
        <v>8</v>
      </c>
      <c r="E123" s="33" t="s">
        <v>143</v>
      </c>
      <c r="F123" s="33" t="s">
        <v>91</v>
      </c>
      <c r="G123" s="100">
        <v>1343.5</v>
      </c>
      <c r="H123" s="7"/>
    </row>
    <row r="124" spans="1:8" s="5" customFormat="1" ht="51.75" customHeight="1" thickBot="1">
      <c r="A124" s="167" t="s">
        <v>259</v>
      </c>
      <c r="B124" s="33"/>
      <c r="C124" s="51" t="s">
        <v>31</v>
      </c>
      <c r="D124" s="51" t="s">
        <v>8</v>
      </c>
      <c r="E124" s="49" t="s">
        <v>260</v>
      </c>
      <c r="F124" s="30" t="s">
        <v>1</v>
      </c>
      <c r="G124" s="96">
        <f>G125</f>
        <v>0</v>
      </c>
      <c r="H124" s="79">
        <f>SUM(H126)</f>
        <v>0</v>
      </c>
    </row>
    <row r="125" spans="1:8" s="5" customFormat="1" ht="29.25" customHeight="1" thickBot="1">
      <c r="A125" s="101" t="s">
        <v>92</v>
      </c>
      <c r="B125" s="33"/>
      <c r="C125" s="50" t="s">
        <v>31</v>
      </c>
      <c r="D125" s="50" t="s">
        <v>8</v>
      </c>
      <c r="E125" s="48" t="s">
        <v>260</v>
      </c>
      <c r="F125" s="33" t="s">
        <v>91</v>
      </c>
      <c r="G125" s="100">
        <v>0</v>
      </c>
      <c r="H125" s="10" t="e">
        <f>SUM(#REF!,#REF!)</f>
        <v>#REF!</v>
      </c>
    </row>
    <row r="126" spans="1:8" s="5" customFormat="1" ht="77.25" customHeight="1">
      <c r="A126" s="97" t="s">
        <v>189</v>
      </c>
      <c r="B126" s="30"/>
      <c r="C126" s="51" t="s">
        <v>31</v>
      </c>
      <c r="D126" s="51" t="s">
        <v>8</v>
      </c>
      <c r="E126" s="30" t="s">
        <v>190</v>
      </c>
      <c r="F126" s="30" t="s">
        <v>1</v>
      </c>
      <c r="G126" s="96">
        <f>G127</f>
        <v>5276.5</v>
      </c>
      <c r="H126" s="7"/>
    </row>
    <row r="127" spans="1:8" s="5" customFormat="1" ht="28.5" customHeight="1">
      <c r="A127" s="101" t="s">
        <v>92</v>
      </c>
      <c r="B127" s="33"/>
      <c r="C127" s="50" t="s">
        <v>31</v>
      </c>
      <c r="D127" s="50" t="s">
        <v>8</v>
      </c>
      <c r="E127" s="33" t="s">
        <v>190</v>
      </c>
      <c r="F127" s="33" t="s">
        <v>91</v>
      </c>
      <c r="G127" s="100">
        <v>5276.5</v>
      </c>
      <c r="H127" s="7"/>
    </row>
    <row r="128" spans="1:8" s="5" customFormat="1" ht="28.5" customHeight="1">
      <c r="A128" s="97" t="s">
        <v>219</v>
      </c>
      <c r="B128" s="33"/>
      <c r="C128" s="51" t="s">
        <v>31</v>
      </c>
      <c r="D128" s="51" t="s">
        <v>8</v>
      </c>
      <c r="E128" s="30" t="s">
        <v>221</v>
      </c>
      <c r="F128" s="30" t="s">
        <v>1</v>
      </c>
      <c r="G128" s="96">
        <f>G129</f>
        <v>150</v>
      </c>
      <c r="H128" s="79" t="e">
        <f>SUM(H132)</f>
        <v>#REF!</v>
      </c>
    </row>
    <row r="129" spans="1:8" s="5" customFormat="1" ht="33.75" customHeight="1">
      <c r="A129" s="137" t="s">
        <v>220</v>
      </c>
      <c r="B129" s="53"/>
      <c r="C129" s="138" t="s">
        <v>31</v>
      </c>
      <c r="D129" s="138" t="s">
        <v>8</v>
      </c>
      <c r="E129" s="53" t="s">
        <v>221</v>
      </c>
      <c r="F129" s="53" t="s">
        <v>222</v>
      </c>
      <c r="G129" s="118">
        <v>150</v>
      </c>
      <c r="H129" s="79"/>
    </row>
    <row r="130" spans="1:8" s="5" customFormat="1" ht="28.5" customHeight="1">
      <c r="A130" s="97" t="s">
        <v>261</v>
      </c>
      <c r="B130" s="33"/>
      <c r="C130" s="51" t="s">
        <v>31</v>
      </c>
      <c r="D130" s="51" t="s">
        <v>29</v>
      </c>
      <c r="E130" s="30" t="s">
        <v>119</v>
      </c>
      <c r="F130" s="30" t="s">
        <v>1</v>
      </c>
      <c r="G130" s="96">
        <f>G131</f>
        <v>0</v>
      </c>
      <c r="H130" s="79"/>
    </row>
    <row r="131" spans="1:8" s="5" customFormat="1" ht="45" customHeight="1">
      <c r="A131" s="102" t="s">
        <v>108</v>
      </c>
      <c r="B131" s="33"/>
      <c r="C131" s="51" t="s">
        <v>31</v>
      </c>
      <c r="D131" s="51" t="s">
        <v>29</v>
      </c>
      <c r="E131" s="47" t="s">
        <v>125</v>
      </c>
      <c r="F131" s="30" t="s">
        <v>1</v>
      </c>
      <c r="G131" s="96">
        <f>G132</f>
        <v>0</v>
      </c>
      <c r="H131" s="79" t="e">
        <f>SUM(#REF!)</f>
        <v>#REF!</v>
      </c>
    </row>
    <row r="132" spans="1:8" s="1" customFormat="1" ht="31.5" customHeight="1">
      <c r="A132" s="97" t="s">
        <v>219</v>
      </c>
      <c r="B132" s="33"/>
      <c r="C132" s="51" t="s">
        <v>31</v>
      </c>
      <c r="D132" s="51" t="s">
        <v>29</v>
      </c>
      <c r="E132" s="30" t="s">
        <v>221</v>
      </c>
      <c r="F132" s="30" t="s">
        <v>1</v>
      </c>
      <c r="G132" s="96">
        <f>G133</f>
        <v>0</v>
      </c>
      <c r="H132" s="79" t="e">
        <f>SUM(#REF!)</f>
        <v>#REF!</v>
      </c>
    </row>
    <row r="133" spans="1:8" s="1" customFormat="1" ht="33.75" customHeight="1" thickBot="1">
      <c r="A133" s="137" t="s">
        <v>220</v>
      </c>
      <c r="B133" s="53"/>
      <c r="C133" s="154" t="s">
        <v>31</v>
      </c>
      <c r="D133" s="154" t="s">
        <v>29</v>
      </c>
      <c r="E133" s="53" t="s">
        <v>221</v>
      </c>
      <c r="F133" s="53" t="s">
        <v>222</v>
      </c>
      <c r="G133" s="118">
        <v>0</v>
      </c>
      <c r="H133" s="24" t="e">
        <f>SUM(H150)</f>
        <v>#REF!</v>
      </c>
    </row>
    <row r="134" spans="1:8" s="1" customFormat="1" ht="33.75" customHeight="1" thickBot="1">
      <c r="A134" s="31" t="s">
        <v>45</v>
      </c>
      <c r="B134" s="139"/>
      <c r="C134" s="29" t="s">
        <v>31</v>
      </c>
      <c r="D134" s="29" t="s">
        <v>4</v>
      </c>
      <c r="E134" s="29" t="s">
        <v>119</v>
      </c>
      <c r="F134" s="29" t="s">
        <v>1</v>
      </c>
      <c r="G134" s="32">
        <f>SUM(G120)</f>
        <v>6770</v>
      </c>
      <c r="H134" s="13"/>
    </row>
    <row r="135" spans="1:8" s="1" customFormat="1" ht="33.75" customHeight="1" thickBot="1">
      <c r="A135" s="160" t="s">
        <v>43</v>
      </c>
      <c r="B135" s="55"/>
      <c r="C135" s="29" t="s">
        <v>32</v>
      </c>
      <c r="D135" s="29" t="s">
        <v>4</v>
      </c>
      <c r="E135" s="29"/>
      <c r="F135" s="29"/>
      <c r="G135" s="32">
        <f>SUM(G136)</f>
        <v>60</v>
      </c>
      <c r="H135" s="13"/>
    </row>
    <row r="136" spans="1:8" s="1" customFormat="1" ht="42.75" customHeight="1">
      <c r="A136" s="113" t="s">
        <v>37</v>
      </c>
      <c r="B136" s="56"/>
      <c r="C136" s="46" t="s">
        <v>32</v>
      </c>
      <c r="D136" s="46" t="s">
        <v>29</v>
      </c>
      <c r="E136" s="46" t="s">
        <v>119</v>
      </c>
      <c r="F136" s="46" t="s">
        <v>1</v>
      </c>
      <c r="G136" s="108">
        <f>SUM(G137)</f>
        <v>60</v>
      </c>
      <c r="H136" s="13"/>
    </row>
    <row r="137" spans="1:8" s="1" customFormat="1" ht="33.75" customHeight="1">
      <c r="A137" s="102" t="s">
        <v>108</v>
      </c>
      <c r="B137" s="93"/>
      <c r="C137" s="30" t="s">
        <v>32</v>
      </c>
      <c r="D137" s="30" t="s">
        <v>29</v>
      </c>
      <c r="E137" s="47" t="s">
        <v>125</v>
      </c>
      <c r="F137" s="30" t="s">
        <v>1</v>
      </c>
      <c r="G137" s="96">
        <f>SUM(G138)</f>
        <v>60</v>
      </c>
      <c r="H137" s="13"/>
    </row>
    <row r="138" spans="1:8" s="1" customFormat="1" ht="33.75" customHeight="1">
      <c r="A138" s="97" t="s">
        <v>71</v>
      </c>
      <c r="B138" s="94"/>
      <c r="C138" s="30" t="s">
        <v>32</v>
      </c>
      <c r="D138" s="30" t="s">
        <v>29</v>
      </c>
      <c r="E138" s="47" t="s">
        <v>144</v>
      </c>
      <c r="F138" s="30" t="s">
        <v>1</v>
      </c>
      <c r="G138" s="96">
        <f>SUM(G139)</f>
        <v>60</v>
      </c>
      <c r="H138" s="13"/>
    </row>
    <row r="139" spans="1:8" s="1" customFormat="1" ht="31.5" customHeight="1" thickBot="1">
      <c r="A139" s="116" t="s">
        <v>61</v>
      </c>
      <c r="B139" s="140"/>
      <c r="C139" s="53" t="s">
        <v>32</v>
      </c>
      <c r="D139" s="53" t="s">
        <v>29</v>
      </c>
      <c r="E139" s="54" t="s">
        <v>144</v>
      </c>
      <c r="F139" s="53" t="s">
        <v>60</v>
      </c>
      <c r="G139" s="118">
        <v>60</v>
      </c>
      <c r="H139" s="24" t="e">
        <f>SUM(#REF!)</f>
        <v>#REF!</v>
      </c>
    </row>
    <row r="140" spans="1:8" s="1" customFormat="1" ht="29.25" customHeight="1" thickBot="1">
      <c r="A140" s="31" t="s">
        <v>15</v>
      </c>
      <c r="B140" s="141"/>
      <c r="C140" s="29" t="s">
        <v>32</v>
      </c>
      <c r="D140" s="29" t="s">
        <v>4</v>
      </c>
      <c r="E140" s="29" t="s">
        <v>119</v>
      </c>
      <c r="F140" s="29" t="s">
        <v>1</v>
      </c>
      <c r="G140" s="32">
        <f>SUM(G135)</f>
        <v>60</v>
      </c>
      <c r="H140" s="7"/>
    </row>
    <row r="141" spans="1:8" s="1" customFormat="1" ht="36" customHeight="1" thickBot="1">
      <c r="A141" s="159" t="s">
        <v>11</v>
      </c>
      <c r="B141" s="55"/>
      <c r="C141" s="29" t="s">
        <v>33</v>
      </c>
      <c r="D141" s="55"/>
      <c r="E141" s="55"/>
      <c r="F141" s="55"/>
      <c r="G141" s="32">
        <v>213150.1</v>
      </c>
      <c r="H141" s="7"/>
    </row>
    <row r="142" spans="1:8" s="1" customFormat="1" ht="32.25" customHeight="1">
      <c r="A142" s="113" t="s">
        <v>14</v>
      </c>
      <c r="B142" s="56"/>
      <c r="C142" s="46" t="s">
        <v>33</v>
      </c>
      <c r="D142" s="46" t="s">
        <v>28</v>
      </c>
      <c r="E142" s="46" t="s">
        <v>119</v>
      </c>
      <c r="F142" s="46" t="s">
        <v>1</v>
      </c>
      <c r="G142" s="108">
        <f>SUM(G143,G164)</f>
        <v>31307.599999999999</v>
      </c>
      <c r="H142" s="79" t="e">
        <f>SUM(#REF!,#REF!)</f>
        <v>#REF!</v>
      </c>
    </row>
    <row r="143" spans="1:8" s="1" customFormat="1" ht="65.25" customHeight="1">
      <c r="A143" s="102" t="s">
        <v>231</v>
      </c>
      <c r="B143" s="61"/>
      <c r="C143" s="30" t="s">
        <v>33</v>
      </c>
      <c r="D143" s="30" t="s">
        <v>28</v>
      </c>
      <c r="E143" s="47" t="s">
        <v>145</v>
      </c>
      <c r="F143" s="30" t="s">
        <v>1</v>
      </c>
      <c r="G143" s="96">
        <f>G144+G150+G157+G148</f>
        <v>31192.6</v>
      </c>
      <c r="H143" s="79" t="e">
        <f>SUM(#REF!,#REF!)</f>
        <v>#REF!</v>
      </c>
    </row>
    <row r="144" spans="1:8" s="1" customFormat="1" ht="36.75" customHeight="1">
      <c r="A144" s="97" t="s">
        <v>73</v>
      </c>
      <c r="B144" s="61"/>
      <c r="C144" s="30" t="s">
        <v>33</v>
      </c>
      <c r="D144" s="30" t="s">
        <v>28</v>
      </c>
      <c r="E144" s="47" t="s">
        <v>146</v>
      </c>
      <c r="F144" s="30" t="s">
        <v>1</v>
      </c>
      <c r="G144" s="96">
        <f>G145+G146+G147</f>
        <v>10066.799999999999</v>
      </c>
      <c r="H144" s="79" t="e">
        <f>SUM(#REF!)</f>
        <v>#REF!</v>
      </c>
    </row>
    <row r="145" spans="1:8" s="1" customFormat="1" ht="82.5" customHeight="1">
      <c r="A145" s="101" t="s">
        <v>116</v>
      </c>
      <c r="B145" s="71"/>
      <c r="C145" s="33" t="s">
        <v>33</v>
      </c>
      <c r="D145" s="33" t="s">
        <v>28</v>
      </c>
      <c r="E145" s="52" t="s">
        <v>146</v>
      </c>
      <c r="F145" s="33" t="s">
        <v>58</v>
      </c>
      <c r="G145" s="100">
        <v>4704.2</v>
      </c>
      <c r="H145" s="79" t="e">
        <f>SUM(#REF!,#REF!)</f>
        <v>#REF!</v>
      </c>
    </row>
    <row r="146" spans="1:8" s="1" customFormat="1" ht="34.5" customHeight="1">
      <c r="A146" s="101" t="s">
        <v>61</v>
      </c>
      <c r="B146" s="71"/>
      <c r="C146" s="33" t="s">
        <v>33</v>
      </c>
      <c r="D146" s="33" t="s">
        <v>28</v>
      </c>
      <c r="E146" s="52" t="s">
        <v>146</v>
      </c>
      <c r="F146" s="33" t="s">
        <v>60</v>
      </c>
      <c r="G146" s="100">
        <v>5348.6</v>
      </c>
      <c r="H146" s="79" t="e">
        <f>SUM(#REF!)</f>
        <v>#REF!</v>
      </c>
    </row>
    <row r="147" spans="1:8" s="1" customFormat="1" ht="39" customHeight="1">
      <c r="A147" s="101" t="s">
        <v>92</v>
      </c>
      <c r="B147" s="33"/>
      <c r="C147" s="33" t="s">
        <v>33</v>
      </c>
      <c r="D147" s="33" t="s">
        <v>28</v>
      </c>
      <c r="E147" s="52" t="s">
        <v>146</v>
      </c>
      <c r="F147" s="33" t="s">
        <v>91</v>
      </c>
      <c r="G147" s="100">
        <v>14</v>
      </c>
      <c r="H147" s="13"/>
    </row>
    <row r="148" spans="1:8" s="1" customFormat="1" ht="118.5" customHeight="1">
      <c r="A148" s="167" t="s">
        <v>271</v>
      </c>
      <c r="B148" s="30"/>
      <c r="C148" s="30" t="s">
        <v>33</v>
      </c>
      <c r="D148" s="30" t="s">
        <v>28</v>
      </c>
      <c r="E148" s="47" t="s">
        <v>270</v>
      </c>
      <c r="F148" s="30" t="s">
        <v>1</v>
      </c>
      <c r="G148" s="96">
        <f>SUM(G149)</f>
        <v>1465.4</v>
      </c>
      <c r="H148" s="79" t="e">
        <f>SUM(#REF!,#REF!)</f>
        <v>#REF!</v>
      </c>
    </row>
    <row r="149" spans="1:8" s="1" customFormat="1" ht="85.5" customHeight="1">
      <c r="A149" s="101" t="s">
        <v>116</v>
      </c>
      <c r="B149" s="33"/>
      <c r="C149" s="33" t="s">
        <v>33</v>
      </c>
      <c r="D149" s="33" t="s">
        <v>28</v>
      </c>
      <c r="E149" s="52" t="s">
        <v>270</v>
      </c>
      <c r="F149" s="33" t="s">
        <v>58</v>
      </c>
      <c r="G149" s="100">
        <v>1465.4</v>
      </c>
      <c r="H149" s="79" t="e">
        <f>SUM(#REF!)</f>
        <v>#REF!</v>
      </c>
    </row>
    <row r="150" spans="1:8" s="14" customFormat="1" ht="72.75" customHeight="1">
      <c r="A150" s="97" t="s">
        <v>72</v>
      </c>
      <c r="B150" s="30"/>
      <c r="C150" s="30" t="s">
        <v>33</v>
      </c>
      <c r="D150" s="30" t="s">
        <v>28</v>
      </c>
      <c r="E150" s="47" t="s">
        <v>147</v>
      </c>
      <c r="F150" s="30" t="s">
        <v>1</v>
      </c>
      <c r="G150" s="96">
        <f>G151+G153+G155</f>
        <v>14129.300000000001</v>
      </c>
      <c r="H150" s="79" t="e">
        <f>SUM(#REF!,#REF!)</f>
        <v>#REF!</v>
      </c>
    </row>
    <row r="151" spans="1:8" s="14" customFormat="1" ht="72" customHeight="1">
      <c r="A151" s="97" t="s">
        <v>193</v>
      </c>
      <c r="B151" s="30"/>
      <c r="C151" s="30" t="s">
        <v>33</v>
      </c>
      <c r="D151" s="30" t="s">
        <v>28</v>
      </c>
      <c r="E151" s="47" t="s">
        <v>192</v>
      </c>
      <c r="F151" s="30" t="s">
        <v>1</v>
      </c>
      <c r="G151" s="96">
        <f>SUM(G152)</f>
        <v>10851.4</v>
      </c>
      <c r="H151" s="79" t="e">
        <f>SUM(#REF!)</f>
        <v>#REF!</v>
      </c>
    </row>
    <row r="152" spans="1:8" s="14" customFormat="1" ht="76.5" customHeight="1">
      <c r="A152" s="101" t="s">
        <v>116</v>
      </c>
      <c r="B152" s="33"/>
      <c r="C152" s="33" t="s">
        <v>33</v>
      </c>
      <c r="D152" s="33" t="s">
        <v>28</v>
      </c>
      <c r="E152" s="52" t="s">
        <v>192</v>
      </c>
      <c r="F152" s="33" t="s">
        <v>58</v>
      </c>
      <c r="G152" s="100">
        <v>10851.4</v>
      </c>
      <c r="H152" s="79" t="e">
        <f>SUM(#REF!)</f>
        <v>#REF!</v>
      </c>
    </row>
    <row r="153" spans="1:8" s="14" customFormat="1" ht="115.5" customHeight="1">
      <c r="A153" s="97" t="s">
        <v>195</v>
      </c>
      <c r="B153" s="30"/>
      <c r="C153" s="30" t="s">
        <v>33</v>
      </c>
      <c r="D153" s="30" t="s">
        <v>28</v>
      </c>
      <c r="E153" s="47" t="s">
        <v>194</v>
      </c>
      <c r="F153" s="30" t="s">
        <v>1</v>
      </c>
      <c r="G153" s="96">
        <f>SUM(G154)</f>
        <v>3035.3</v>
      </c>
      <c r="H153" s="13"/>
    </row>
    <row r="154" spans="1:8" s="14" customFormat="1" ht="79.5" customHeight="1">
      <c r="A154" s="101" t="s">
        <v>116</v>
      </c>
      <c r="B154" s="33"/>
      <c r="C154" s="33" t="s">
        <v>33</v>
      </c>
      <c r="D154" s="33" t="s">
        <v>28</v>
      </c>
      <c r="E154" s="52" t="s">
        <v>194</v>
      </c>
      <c r="F154" s="33" t="s">
        <v>58</v>
      </c>
      <c r="G154" s="100">
        <v>3035.3</v>
      </c>
      <c r="H154" s="24" t="e">
        <f>SUM(#REF!)</f>
        <v>#REF!</v>
      </c>
    </row>
    <row r="155" spans="1:8" s="1" customFormat="1" ht="78.75" customHeight="1">
      <c r="A155" s="97" t="s">
        <v>232</v>
      </c>
      <c r="B155" s="30"/>
      <c r="C155" s="30" t="s">
        <v>33</v>
      </c>
      <c r="D155" s="30" t="s">
        <v>28</v>
      </c>
      <c r="E155" s="47" t="s">
        <v>233</v>
      </c>
      <c r="F155" s="30" t="s">
        <v>1</v>
      </c>
      <c r="G155" s="96">
        <f>G156</f>
        <v>242.6</v>
      </c>
      <c r="H155" s="24" t="e">
        <f>SUM(#REF!,#REF!,#REF!)</f>
        <v>#REF!</v>
      </c>
    </row>
    <row r="156" spans="1:8" s="14" customFormat="1" ht="49.5" customHeight="1">
      <c r="A156" s="101" t="s">
        <v>61</v>
      </c>
      <c r="B156" s="71"/>
      <c r="C156" s="33" t="s">
        <v>33</v>
      </c>
      <c r="D156" s="33" t="s">
        <v>28</v>
      </c>
      <c r="E156" s="52" t="s">
        <v>233</v>
      </c>
      <c r="F156" s="33" t="s">
        <v>60</v>
      </c>
      <c r="G156" s="100">
        <v>242.6</v>
      </c>
      <c r="H156" s="13"/>
    </row>
    <row r="157" spans="1:8" s="14" customFormat="1" ht="94.5" customHeight="1">
      <c r="A157" s="97" t="s">
        <v>234</v>
      </c>
      <c r="B157" s="30"/>
      <c r="C157" s="30" t="s">
        <v>33</v>
      </c>
      <c r="D157" s="30" t="s">
        <v>28</v>
      </c>
      <c r="E157" s="47" t="s">
        <v>235</v>
      </c>
      <c r="F157" s="30" t="s">
        <v>1</v>
      </c>
      <c r="G157" s="96">
        <f>G158+G160+G162</f>
        <v>5531.0999999999995</v>
      </c>
      <c r="H157" s="24" t="e">
        <f>SUM(#REF!)</f>
        <v>#REF!</v>
      </c>
    </row>
    <row r="158" spans="1:8" s="1" customFormat="1" ht="99.75" customHeight="1">
      <c r="A158" s="97" t="s">
        <v>236</v>
      </c>
      <c r="B158" s="30"/>
      <c r="C158" s="30" t="s">
        <v>33</v>
      </c>
      <c r="D158" s="30" t="s">
        <v>28</v>
      </c>
      <c r="E158" s="47" t="s">
        <v>237</v>
      </c>
      <c r="F158" s="30" t="s">
        <v>1</v>
      </c>
      <c r="G158" s="96">
        <f>SUM(G159)</f>
        <v>4110.3999999999996</v>
      </c>
      <c r="H158" s="79" t="e">
        <f>SUM(#REF!)</f>
        <v>#REF!</v>
      </c>
    </row>
    <row r="159" spans="1:8" s="14" customFormat="1" ht="96" customHeight="1">
      <c r="A159" s="101" t="s">
        <v>116</v>
      </c>
      <c r="B159" s="33"/>
      <c r="C159" s="33" t="s">
        <v>33</v>
      </c>
      <c r="D159" s="33" t="s">
        <v>28</v>
      </c>
      <c r="E159" s="52" t="s">
        <v>237</v>
      </c>
      <c r="F159" s="33" t="s">
        <v>58</v>
      </c>
      <c r="G159" s="100">
        <v>4110.3999999999996</v>
      </c>
      <c r="H159" s="13"/>
    </row>
    <row r="160" spans="1:8" s="14" customFormat="1" ht="98.25" customHeight="1">
      <c r="A160" s="97" t="s">
        <v>238</v>
      </c>
      <c r="B160" s="30"/>
      <c r="C160" s="30" t="s">
        <v>33</v>
      </c>
      <c r="D160" s="30" t="s">
        <v>28</v>
      </c>
      <c r="E160" s="47" t="s">
        <v>239</v>
      </c>
      <c r="F160" s="30" t="s">
        <v>1</v>
      </c>
      <c r="G160" s="96">
        <f>SUM(G161)</f>
        <v>1381.5</v>
      </c>
      <c r="H160" s="24" t="e">
        <f>SUM(#REF!)</f>
        <v>#REF!</v>
      </c>
    </row>
    <row r="161" spans="1:8" s="1" customFormat="1" ht="87" customHeight="1">
      <c r="A161" s="101" t="s">
        <v>116</v>
      </c>
      <c r="B161" s="33"/>
      <c r="C161" s="33" t="s">
        <v>33</v>
      </c>
      <c r="D161" s="33" t="s">
        <v>28</v>
      </c>
      <c r="E161" s="52" t="s">
        <v>239</v>
      </c>
      <c r="F161" s="33" t="s">
        <v>58</v>
      </c>
      <c r="G161" s="100">
        <v>1381.5</v>
      </c>
      <c r="H161" s="79" t="e">
        <f>SUM(#REF!)</f>
        <v>#REF!</v>
      </c>
    </row>
    <row r="162" spans="1:8" s="1" customFormat="1" ht="84" customHeight="1">
      <c r="A162" s="167" t="s">
        <v>262</v>
      </c>
      <c r="B162" s="33"/>
      <c r="C162" s="30" t="s">
        <v>33</v>
      </c>
      <c r="D162" s="30" t="s">
        <v>28</v>
      </c>
      <c r="E162" s="47" t="s">
        <v>263</v>
      </c>
      <c r="F162" s="30" t="s">
        <v>1</v>
      </c>
      <c r="G162" s="96">
        <f>G163</f>
        <v>39.200000000000003</v>
      </c>
      <c r="H162" s="13"/>
    </row>
    <row r="163" spans="1:8" s="1" customFormat="1" ht="49.5" customHeight="1">
      <c r="A163" s="101" t="s">
        <v>61</v>
      </c>
      <c r="B163" s="33"/>
      <c r="C163" s="33" t="s">
        <v>33</v>
      </c>
      <c r="D163" s="33" t="s">
        <v>28</v>
      </c>
      <c r="E163" s="52" t="s">
        <v>263</v>
      </c>
      <c r="F163" s="33" t="s">
        <v>60</v>
      </c>
      <c r="G163" s="100">
        <v>39.200000000000003</v>
      </c>
      <c r="H163" s="24" t="e">
        <f>SUM(#REF!)</f>
        <v>#REF!</v>
      </c>
    </row>
    <row r="164" spans="1:8" s="14" customFormat="1" ht="47.25" customHeight="1">
      <c r="A164" s="102" t="s">
        <v>108</v>
      </c>
      <c r="B164" s="61"/>
      <c r="C164" s="30" t="s">
        <v>33</v>
      </c>
      <c r="D164" s="30" t="s">
        <v>28</v>
      </c>
      <c r="E164" s="47" t="s">
        <v>125</v>
      </c>
      <c r="F164" s="30" t="s">
        <v>1</v>
      </c>
      <c r="G164" s="96">
        <f>SUM(G169,G167,G165,G171)</f>
        <v>115</v>
      </c>
      <c r="H164" s="79" t="e">
        <f>SUM(#REF!)</f>
        <v>#REF!</v>
      </c>
    </row>
    <row r="165" spans="1:8" s="1" customFormat="1" ht="80.25" customHeight="1">
      <c r="A165" s="167" t="s">
        <v>273</v>
      </c>
      <c r="B165" s="30"/>
      <c r="C165" s="30" t="s">
        <v>33</v>
      </c>
      <c r="D165" s="30" t="s">
        <v>28</v>
      </c>
      <c r="E165" s="47" t="s">
        <v>272</v>
      </c>
      <c r="F165" s="30" t="s">
        <v>1</v>
      </c>
      <c r="G165" s="96">
        <v>0</v>
      </c>
      <c r="H165" s="79" t="e">
        <f>SUM(#REF!)</f>
        <v>#REF!</v>
      </c>
    </row>
    <row r="166" spans="1:8" s="14" customFormat="1" ht="48.75" customHeight="1">
      <c r="A166" s="101" t="s">
        <v>61</v>
      </c>
      <c r="B166" s="33"/>
      <c r="C166" s="33" t="s">
        <v>33</v>
      </c>
      <c r="D166" s="33" t="s">
        <v>28</v>
      </c>
      <c r="E166" s="52" t="s">
        <v>272</v>
      </c>
      <c r="F166" s="33" t="s">
        <v>60</v>
      </c>
      <c r="G166" s="100">
        <v>0</v>
      </c>
      <c r="H166" s="79" t="e">
        <f>SUM(#REF!)</f>
        <v>#REF!</v>
      </c>
    </row>
    <row r="167" spans="1:8" s="14" customFormat="1" ht="86.25" customHeight="1">
      <c r="A167" s="97" t="s">
        <v>206</v>
      </c>
      <c r="B167" s="30"/>
      <c r="C167" s="30" t="s">
        <v>33</v>
      </c>
      <c r="D167" s="30" t="s">
        <v>28</v>
      </c>
      <c r="E167" s="47" t="s">
        <v>207</v>
      </c>
      <c r="F167" s="30" t="s">
        <v>1</v>
      </c>
      <c r="G167" s="96">
        <f>SUM(G168)</f>
        <v>50</v>
      </c>
      <c r="H167" s="79"/>
    </row>
    <row r="168" spans="1:8" s="14" customFormat="1" ht="46.5" customHeight="1">
      <c r="A168" s="101" t="s">
        <v>61</v>
      </c>
      <c r="B168" s="33"/>
      <c r="C168" s="33" t="s">
        <v>33</v>
      </c>
      <c r="D168" s="33" t="s">
        <v>28</v>
      </c>
      <c r="E168" s="52" t="s">
        <v>207</v>
      </c>
      <c r="F168" s="33" t="s">
        <v>60</v>
      </c>
      <c r="G168" s="100">
        <v>50</v>
      </c>
      <c r="H168" s="79"/>
    </row>
    <row r="169" spans="1:8" s="14" customFormat="1" ht="40.5" customHeight="1">
      <c r="A169" s="97" t="s">
        <v>104</v>
      </c>
      <c r="B169" s="30"/>
      <c r="C169" s="30" t="s">
        <v>33</v>
      </c>
      <c r="D169" s="30" t="s">
        <v>28</v>
      </c>
      <c r="E169" s="47" t="s">
        <v>131</v>
      </c>
      <c r="F169" s="30" t="s">
        <v>1</v>
      </c>
      <c r="G169" s="96">
        <f>SUM(G170)</f>
        <v>65</v>
      </c>
      <c r="H169" s="24" t="e">
        <f>SUM(#REF!)</f>
        <v>#REF!</v>
      </c>
    </row>
    <row r="170" spans="1:8" s="1" customFormat="1" ht="30.75" customHeight="1">
      <c r="A170" s="101" t="s">
        <v>92</v>
      </c>
      <c r="B170" s="33"/>
      <c r="C170" s="33" t="s">
        <v>33</v>
      </c>
      <c r="D170" s="33" t="s">
        <v>28</v>
      </c>
      <c r="E170" s="52" t="s">
        <v>131</v>
      </c>
      <c r="F170" s="33" t="s">
        <v>91</v>
      </c>
      <c r="G170" s="100">
        <v>65</v>
      </c>
      <c r="H170" s="79" t="e">
        <f>SUM(#REF!)</f>
        <v>#REF!</v>
      </c>
    </row>
    <row r="171" spans="1:8" s="1" customFormat="1" ht="61.5" customHeight="1">
      <c r="A171" s="167" t="s">
        <v>259</v>
      </c>
      <c r="B171" s="30"/>
      <c r="C171" s="30" t="s">
        <v>33</v>
      </c>
      <c r="D171" s="30" t="s">
        <v>28</v>
      </c>
      <c r="E171" s="47" t="s">
        <v>260</v>
      </c>
      <c r="F171" s="30" t="s">
        <v>1</v>
      </c>
      <c r="G171" s="96">
        <v>0</v>
      </c>
      <c r="H171" s="13"/>
    </row>
    <row r="172" spans="1:8" s="1" customFormat="1" ht="30" customHeight="1">
      <c r="A172" s="101" t="s">
        <v>92</v>
      </c>
      <c r="B172" s="33"/>
      <c r="C172" s="33" t="s">
        <v>33</v>
      </c>
      <c r="D172" s="33" t="s">
        <v>28</v>
      </c>
      <c r="E172" s="52" t="s">
        <v>260</v>
      </c>
      <c r="F172" s="33" t="s">
        <v>91</v>
      </c>
      <c r="G172" s="100">
        <v>0</v>
      </c>
      <c r="H172" s="79" t="e">
        <f>SUM(#REF!)</f>
        <v>#REF!</v>
      </c>
    </row>
    <row r="173" spans="1:8" s="1" customFormat="1" ht="30" customHeight="1">
      <c r="A173" s="97" t="s">
        <v>7</v>
      </c>
      <c r="B173" s="33"/>
      <c r="C173" s="30" t="s">
        <v>33</v>
      </c>
      <c r="D173" s="30" t="s">
        <v>8</v>
      </c>
      <c r="E173" s="30" t="s">
        <v>119</v>
      </c>
      <c r="F173" s="30" t="s">
        <v>1</v>
      </c>
      <c r="G173" s="96">
        <f>G174+G177+G180+G194</f>
        <v>160779.99999999997</v>
      </c>
      <c r="H173" s="13"/>
    </row>
    <row r="174" spans="1:8" s="1" customFormat="1" ht="91.5" customHeight="1">
      <c r="A174" s="102" t="s">
        <v>210</v>
      </c>
      <c r="B174" s="61"/>
      <c r="C174" s="30" t="s">
        <v>33</v>
      </c>
      <c r="D174" s="30" t="s">
        <v>8</v>
      </c>
      <c r="E174" s="47" t="s">
        <v>154</v>
      </c>
      <c r="F174" s="30" t="s">
        <v>1</v>
      </c>
      <c r="G174" s="96">
        <f>SUM(G175)</f>
        <v>19</v>
      </c>
      <c r="H174" s="79" t="e">
        <f>SUM(#REF!)</f>
        <v>#REF!</v>
      </c>
    </row>
    <row r="175" spans="1:8" s="1" customFormat="1" ht="45" customHeight="1">
      <c r="A175" s="97" t="s">
        <v>208</v>
      </c>
      <c r="B175" s="30"/>
      <c r="C175" s="30" t="s">
        <v>33</v>
      </c>
      <c r="D175" s="30" t="s">
        <v>8</v>
      </c>
      <c r="E175" s="47" t="s">
        <v>209</v>
      </c>
      <c r="F175" s="30" t="s">
        <v>1</v>
      </c>
      <c r="G175" s="96">
        <f>SUM(G176)</f>
        <v>19</v>
      </c>
      <c r="H175" s="79" t="e">
        <f>SUM(#REF!)</f>
        <v>#REF!</v>
      </c>
    </row>
    <row r="176" spans="1:8" s="1" customFormat="1" ht="35.25" customHeight="1">
      <c r="A176" s="101" t="s">
        <v>61</v>
      </c>
      <c r="B176" s="33"/>
      <c r="C176" s="33" t="s">
        <v>33</v>
      </c>
      <c r="D176" s="33" t="s">
        <v>8</v>
      </c>
      <c r="E176" s="52" t="s">
        <v>209</v>
      </c>
      <c r="F176" s="33" t="s">
        <v>60</v>
      </c>
      <c r="G176" s="100">
        <v>19</v>
      </c>
      <c r="H176" s="79" t="e">
        <f>SUM(#REF!)</f>
        <v>#REF!</v>
      </c>
    </row>
    <row r="177" spans="1:9" s="1" customFormat="1" ht="54.75" customHeight="1">
      <c r="A177" s="102" t="s">
        <v>211</v>
      </c>
      <c r="B177" s="61"/>
      <c r="C177" s="30" t="s">
        <v>33</v>
      </c>
      <c r="D177" s="30" t="s">
        <v>8</v>
      </c>
      <c r="E177" s="47" t="s">
        <v>156</v>
      </c>
      <c r="F177" s="30" t="s">
        <v>1</v>
      </c>
      <c r="G177" s="96">
        <f>SUM(G178)</f>
        <v>42.5</v>
      </c>
      <c r="H177" s="79" t="e">
        <f>SUM(#REF!)</f>
        <v>#REF!</v>
      </c>
    </row>
    <row r="178" spans="1:9" s="1" customFormat="1" ht="36" customHeight="1">
      <c r="A178" s="97" t="s">
        <v>208</v>
      </c>
      <c r="B178" s="30"/>
      <c r="C178" s="30" t="s">
        <v>33</v>
      </c>
      <c r="D178" s="30" t="s">
        <v>8</v>
      </c>
      <c r="E178" s="47" t="s">
        <v>212</v>
      </c>
      <c r="F178" s="30" t="s">
        <v>1</v>
      </c>
      <c r="G178" s="96">
        <f>SUM(G179)</f>
        <v>42.5</v>
      </c>
      <c r="H178" s="24" t="e">
        <f>SUM(#REF!)</f>
        <v>#REF!</v>
      </c>
    </row>
    <row r="179" spans="1:9" s="14" customFormat="1" ht="49.5" customHeight="1">
      <c r="A179" s="101" t="s">
        <v>61</v>
      </c>
      <c r="B179" s="33"/>
      <c r="C179" s="33" t="s">
        <v>33</v>
      </c>
      <c r="D179" s="33" t="s">
        <v>8</v>
      </c>
      <c r="E179" s="52" t="s">
        <v>212</v>
      </c>
      <c r="F179" s="33" t="s">
        <v>60</v>
      </c>
      <c r="G179" s="100">
        <v>42.5</v>
      </c>
      <c r="H179" s="79" t="e">
        <f>SUM(#REF!)</f>
        <v>#REF!</v>
      </c>
    </row>
    <row r="180" spans="1:9" s="2" customFormat="1" ht="55.5" customHeight="1">
      <c r="A180" s="102" t="s">
        <v>231</v>
      </c>
      <c r="B180" s="61"/>
      <c r="C180" s="30" t="s">
        <v>33</v>
      </c>
      <c r="D180" s="30" t="s">
        <v>8</v>
      </c>
      <c r="E180" s="47" t="s">
        <v>145</v>
      </c>
      <c r="F180" s="30" t="s">
        <v>1</v>
      </c>
      <c r="G180" s="96">
        <f>SUM(G181,G185,G192)</f>
        <v>159779.69999999998</v>
      </c>
      <c r="H180" s="79" t="e">
        <f>SUM(#REF!)</f>
        <v>#REF!</v>
      </c>
    </row>
    <row r="181" spans="1:9" s="14" customFormat="1" ht="37.5" customHeight="1">
      <c r="A181" s="97" t="s">
        <v>76</v>
      </c>
      <c r="B181" s="30"/>
      <c r="C181" s="30" t="s">
        <v>33</v>
      </c>
      <c r="D181" s="30" t="s">
        <v>8</v>
      </c>
      <c r="E181" s="47" t="s">
        <v>150</v>
      </c>
      <c r="F181" s="30" t="s">
        <v>1</v>
      </c>
      <c r="G181" s="96">
        <f>G183+G184+G182</f>
        <v>23459.3</v>
      </c>
      <c r="H181" s="24" t="e">
        <f>SUM(#REF!)</f>
        <v>#REF!</v>
      </c>
    </row>
    <row r="182" spans="1:9" s="2" customFormat="1" ht="84" customHeight="1">
      <c r="A182" s="101" t="s">
        <v>116</v>
      </c>
      <c r="B182" s="45"/>
      <c r="C182" s="33" t="s">
        <v>33</v>
      </c>
      <c r="D182" s="33" t="s">
        <v>8</v>
      </c>
      <c r="E182" s="52" t="s">
        <v>150</v>
      </c>
      <c r="F182" s="33" t="s">
        <v>58</v>
      </c>
      <c r="G182" s="100">
        <v>0</v>
      </c>
      <c r="H182" s="24">
        <f>SUM(H183)</f>
        <v>0</v>
      </c>
    </row>
    <row r="183" spans="1:9" s="14" customFormat="1" ht="39.75" customHeight="1">
      <c r="A183" s="101" t="s">
        <v>61</v>
      </c>
      <c r="B183" s="33"/>
      <c r="C183" s="33" t="s">
        <v>33</v>
      </c>
      <c r="D183" s="33" t="s">
        <v>8</v>
      </c>
      <c r="E183" s="52" t="s">
        <v>150</v>
      </c>
      <c r="F183" s="33" t="s">
        <v>60</v>
      </c>
      <c r="G183" s="100">
        <v>23390.799999999999</v>
      </c>
      <c r="H183" s="7"/>
    </row>
    <row r="184" spans="1:9" s="2" customFormat="1" ht="39.75" customHeight="1">
      <c r="A184" s="101" t="s">
        <v>92</v>
      </c>
      <c r="B184" s="33"/>
      <c r="C184" s="33" t="s">
        <v>33</v>
      </c>
      <c r="D184" s="33" t="s">
        <v>8</v>
      </c>
      <c r="E184" s="52" t="s">
        <v>150</v>
      </c>
      <c r="F184" s="33" t="s">
        <v>91</v>
      </c>
      <c r="G184" s="100">
        <v>68.5</v>
      </c>
      <c r="H184" s="24" t="e">
        <f>SUM(#REF!)</f>
        <v>#REF!</v>
      </c>
    </row>
    <row r="185" spans="1:9" s="14" customFormat="1" ht="57.75" customHeight="1">
      <c r="A185" s="97" t="s">
        <v>74</v>
      </c>
      <c r="B185" s="30"/>
      <c r="C185" s="30" t="s">
        <v>33</v>
      </c>
      <c r="D185" s="30" t="s">
        <v>8</v>
      </c>
      <c r="E185" s="47" t="s">
        <v>152</v>
      </c>
      <c r="F185" s="30" t="s">
        <v>1</v>
      </c>
      <c r="G185" s="96">
        <f>SUM(G186,G188,G190)</f>
        <v>132342.39999999999</v>
      </c>
      <c r="H185" s="79" t="e">
        <f>SUM(#REF!)</f>
        <v>#REF!</v>
      </c>
    </row>
    <row r="186" spans="1:9" s="14" customFormat="1" ht="63.75" customHeight="1">
      <c r="A186" s="97" t="s">
        <v>197</v>
      </c>
      <c r="B186" s="30"/>
      <c r="C186" s="30" t="s">
        <v>33</v>
      </c>
      <c r="D186" s="30" t="s">
        <v>8</v>
      </c>
      <c r="E186" s="47" t="s">
        <v>196</v>
      </c>
      <c r="F186" s="30" t="s">
        <v>1</v>
      </c>
      <c r="G186" s="96">
        <f>SUM(G187)</f>
        <v>98238.7</v>
      </c>
      <c r="H186" s="24" t="e">
        <f>SUM(#REF!)</f>
        <v>#REF!</v>
      </c>
      <c r="I186" s="12"/>
    </row>
    <row r="187" spans="1:9" s="1" customFormat="1" ht="78.75" customHeight="1">
      <c r="A187" s="101" t="s">
        <v>116</v>
      </c>
      <c r="B187" s="45"/>
      <c r="C187" s="33" t="s">
        <v>33</v>
      </c>
      <c r="D187" s="33" t="s">
        <v>8</v>
      </c>
      <c r="E187" s="52" t="s">
        <v>196</v>
      </c>
      <c r="F187" s="33" t="s">
        <v>58</v>
      </c>
      <c r="G187" s="100">
        <v>98238.7</v>
      </c>
      <c r="H187" s="79" t="e">
        <f>SUM(#REF!)</f>
        <v>#REF!</v>
      </c>
    </row>
    <row r="188" spans="1:9" s="14" customFormat="1" ht="69.75" customHeight="1">
      <c r="A188" s="97" t="s">
        <v>199</v>
      </c>
      <c r="B188" s="30"/>
      <c r="C188" s="30" t="s">
        <v>33</v>
      </c>
      <c r="D188" s="30" t="s">
        <v>8</v>
      </c>
      <c r="E188" s="47" t="s">
        <v>198</v>
      </c>
      <c r="F188" s="30" t="s">
        <v>1</v>
      </c>
      <c r="G188" s="96">
        <f>SUM(G189)</f>
        <v>27708.3</v>
      </c>
      <c r="H188" s="79" t="e">
        <f>SUM(#REF!)</f>
        <v>#REF!</v>
      </c>
      <c r="I188" s="12"/>
    </row>
    <row r="189" spans="1:9" s="1" customFormat="1" ht="90" customHeight="1">
      <c r="A189" s="101" t="s">
        <v>116</v>
      </c>
      <c r="B189" s="45"/>
      <c r="C189" s="33" t="s">
        <v>33</v>
      </c>
      <c r="D189" s="33" t="s">
        <v>8</v>
      </c>
      <c r="E189" s="52" t="s">
        <v>198</v>
      </c>
      <c r="F189" s="33" t="s">
        <v>58</v>
      </c>
      <c r="G189" s="100">
        <v>27708.3</v>
      </c>
      <c r="H189" s="24" t="e">
        <f>SUM(#REF!)</f>
        <v>#REF!</v>
      </c>
    </row>
    <row r="190" spans="1:9" s="14" customFormat="1" ht="74.25" customHeight="1">
      <c r="A190" s="97" t="s">
        <v>201</v>
      </c>
      <c r="B190" s="30"/>
      <c r="C190" s="30" t="s">
        <v>33</v>
      </c>
      <c r="D190" s="30" t="s">
        <v>8</v>
      </c>
      <c r="E190" s="47" t="s">
        <v>200</v>
      </c>
      <c r="F190" s="30" t="s">
        <v>1</v>
      </c>
      <c r="G190" s="96">
        <f>SUM(G191)</f>
        <v>6395.4</v>
      </c>
      <c r="H190" s="16" t="e">
        <f>SUM(#REF!)</f>
        <v>#REF!</v>
      </c>
    </row>
    <row r="191" spans="1:9" s="1" customFormat="1" ht="64.5" customHeight="1">
      <c r="A191" s="101" t="s">
        <v>61</v>
      </c>
      <c r="B191" s="45"/>
      <c r="C191" s="33" t="s">
        <v>33</v>
      </c>
      <c r="D191" s="33" t="s">
        <v>8</v>
      </c>
      <c r="E191" s="52" t="s">
        <v>200</v>
      </c>
      <c r="F191" s="33" t="s">
        <v>60</v>
      </c>
      <c r="G191" s="100">
        <v>6395.4</v>
      </c>
      <c r="H191" s="24" t="e">
        <f>SUM(#REF!,#REF!)</f>
        <v>#REF!</v>
      </c>
    </row>
    <row r="192" spans="1:9" s="1" customFormat="1" ht="78.75" customHeight="1">
      <c r="A192" s="97" t="s">
        <v>75</v>
      </c>
      <c r="B192" s="44"/>
      <c r="C192" s="30" t="s">
        <v>33</v>
      </c>
      <c r="D192" s="30" t="s">
        <v>8</v>
      </c>
      <c r="E192" s="47" t="s">
        <v>153</v>
      </c>
      <c r="F192" s="30" t="s">
        <v>1</v>
      </c>
      <c r="G192" s="96">
        <f>SUM(G193)</f>
        <v>3978</v>
      </c>
      <c r="H192" s="79" t="e">
        <f>SUM(#REF!)</f>
        <v>#REF!</v>
      </c>
    </row>
    <row r="193" spans="1:8" s="1" customFormat="1" ht="45" customHeight="1">
      <c r="A193" s="101" t="s">
        <v>61</v>
      </c>
      <c r="B193" s="45"/>
      <c r="C193" s="33" t="s">
        <v>33</v>
      </c>
      <c r="D193" s="33" t="s">
        <v>8</v>
      </c>
      <c r="E193" s="52" t="s">
        <v>153</v>
      </c>
      <c r="F193" s="33" t="s">
        <v>60</v>
      </c>
      <c r="G193" s="100">
        <v>3978</v>
      </c>
      <c r="H193" s="24" t="e">
        <f>SUM(#REF!)</f>
        <v>#REF!</v>
      </c>
    </row>
    <row r="194" spans="1:8" s="1" customFormat="1" ht="46.5" customHeight="1">
      <c r="A194" s="102" t="s">
        <v>108</v>
      </c>
      <c r="B194" s="61"/>
      <c r="C194" s="30" t="s">
        <v>33</v>
      </c>
      <c r="D194" s="30" t="s">
        <v>8</v>
      </c>
      <c r="E194" s="47" t="s">
        <v>125</v>
      </c>
      <c r="F194" s="30" t="s">
        <v>1</v>
      </c>
      <c r="G194" s="96">
        <v>938.8</v>
      </c>
      <c r="H194" s="24"/>
    </row>
    <row r="195" spans="1:8" s="1" customFormat="1" ht="75" customHeight="1">
      <c r="A195" s="167" t="s">
        <v>264</v>
      </c>
      <c r="B195" s="61"/>
      <c r="C195" s="30" t="s">
        <v>33</v>
      </c>
      <c r="D195" s="30" t="s">
        <v>8</v>
      </c>
      <c r="E195" s="47" t="s">
        <v>265</v>
      </c>
      <c r="F195" s="30" t="s">
        <v>1</v>
      </c>
      <c r="G195" s="96">
        <f>G196</f>
        <v>0</v>
      </c>
      <c r="H195" s="24"/>
    </row>
    <row r="196" spans="1:8" s="1" customFormat="1" ht="81" customHeight="1">
      <c r="A196" s="105" t="s">
        <v>116</v>
      </c>
      <c r="B196" s="61"/>
      <c r="C196" s="33" t="s">
        <v>33</v>
      </c>
      <c r="D196" s="33" t="s">
        <v>8</v>
      </c>
      <c r="E196" s="52" t="s">
        <v>265</v>
      </c>
      <c r="F196" s="33" t="s">
        <v>58</v>
      </c>
      <c r="G196" s="100">
        <v>0</v>
      </c>
      <c r="H196" s="24"/>
    </row>
    <row r="197" spans="1:8" s="14" customFormat="1" ht="81" customHeight="1">
      <c r="A197" s="167" t="s">
        <v>273</v>
      </c>
      <c r="B197" s="30"/>
      <c r="C197" s="30" t="s">
        <v>33</v>
      </c>
      <c r="D197" s="30" t="s">
        <v>8</v>
      </c>
      <c r="E197" s="47" t="s">
        <v>272</v>
      </c>
      <c r="F197" s="30" t="s">
        <v>1</v>
      </c>
      <c r="G197" s="96">
        <f>SUM(G198)</f>
        <v>0</v>
      </c>
      <c r="H197" s="24">
        <f>SUM(H198)</f>
        <v>0</v>
      </c>
    </row>
    <row r="198" spans="1:8" s="1" customFormat="1" ht="41.25" customHeight="1">
      <c r="A198" s="101" t="s">
        <v>61</v>
      </c>
      <c r="B198" s="33"/>
      <c r="C198" s="33" t="s">
        <v>33</v>
      </c>
      <c r="D198" s="33" t="s">
        <v>8</v>
      </c>
      <c r="E198" s="52" t="s">
        <v>272</v>
      </c>
      <c r="F198" s="33" t="s">
        <v>60</v>
      </c>
      <c r="G198" s="100">
        <v>0</v>
      </c>
      <c r="H198" s="7"/>
    </row>
    <row r="199" spans="1:8" s="1" customFormat="1" ht="67.5" customHeight="1">
      <c r="A199" s="97" t="s">
        <v>206</v>
      </c>
      <c r="B199" s="30"/>
      <c r="C199" s="30" t="s">
        <v>33</v>
      </c>
      <c r="D199" s="30" t="s">
        <v>8</v>
      </c>
      <c r="E199" s="47" t="s">
        <v>207</v>
      </c>
      <c r="F199" s="30" t="s">
        <v>1</v>
      </c>
      <c r="G199" s="96">
        <f>SUM(G200)</f>
        <v>218.8</v>
      </c>
      <c r="H199" s="79" t="e">
        <f>SUM(#REF!)</f>
        <v>#REF!</v>
      </c>
    </row>
    <row r="200" spans="1:8" s="1" customFormat="1" ht="84.75" customHeight="1">
      <c r="A200" s="105" t="s">
        <v>116</v>
      </c>
      <c r="B200" s="33"/>
      <c r="C200" s="33" t="s">
        <v>33</v>
      </c>
      <c r="D200" s="33" t="s">
        <v>8</v>
      </c>
      <c r="E200" s="52" t="s">
        <v>207</v>
      </c>
      <c r="F200" s="33" t="s">
        <v>58</v>
      </c>
      <c r="G200" s="100">
        <v>218.8</v>
      </c>
      <c r="H200" s="79"/>
    </row>
    <row r="201" spans="1:8" s="1" customFormat="1" ht="49.5" customHeight="1">
      <c r="A201" s="97" t="s">
        <v>104</v>
      </c>
      <c r="B201" s="30"/>
      <c r="C201" s="30" t="s">
        <v>33</v>
      </c>
      <c r="D201" s="30" t="s">
        <v>8</v>
      </c>
      <c r="E201" s="47" t="s">
        <v>131</v>
      </c>
      <c r="F201" s="30" t="s">
        <v>1</v>
      </c>
      <c r="G201" s="96">
        <f>SUM(G202)</f>
        <v>720</v>
      </c>
      <c r="H201" s="79"/>
    </row>
    <row r="202" spans="1:8" s="1" customFormat="1" ht="40.5" customHeight="1">
      <c r="A202" s="101" t="s">
        <v>92</v>
      </c>
      <c r="B202" s="33"/>
      <c r="C202" s="33" t="s">
        <v>33</v>
      </c>
      <c r="D202" s="33" t="s">
        <v>8</v>
      </c>
      <c r="E202" s="52" t="s">
        <v>131</v>
      </c>
      <c r="F202" s="33" t="s">
        <v>91</v>
      </c>
      <c r="G202" s="100">
        <v>720</v>
      </c>
      <c r="H202" s="79" t="e">
        <f>SUM(#REF!)</f>
        <v>#REF!</v>
      </c>
    </row>
    <row r="203" spans="1:8" s="1" customFormat="1" ht="72.75" customHeight="1">
      <c r="A203" s="167" t="s">
        <v>259</v>
      </c>
      <c r="B203" s="33"/>
      <c r="C203" s="30" t="s">
        <v>33</v>
      </c>
      <c r="D203" s="30" t="s">
        <v>8</v>
      </c>
      <c r="E203" s="47" t="s">
        <v>260</v>
      </c>
      <c r="F203" s="30" t="s">
        <v>1</v>
      </c>
      <c r="G203" s="96">
        <f>G204</f>
        <v>0</v>
      </c>
      <c r="H203" s="13"/>
    </row>
    <row r="204" spans="1:8" s="14" customFormat="1" ht="30.75" customHeight="1">
      <c r="A204" s="101" t="s">
        <v>92</v>
      </c>
      <c r="B204" s="33"/>
      <c r="C204" s="33" t="s">
        <v>33</v>
      </c>
      <c r="D204" s="33" t="s">
        <v>8</v>
      </c>
      <c r="E204" s="52" t="s">
        <v>260</v>
      </c>
      <c r="F204" s="33" t="s">
        <v>91</v>
      </c>
      <c r="G204" s="100">
        <v>0</v>
      </c>
      <c r="H204" s="24">
        <f>SUM(H197)</f>
        <v>0</v>
      </c>
    </row>
    <row r="205" spans="1:8" s="1" customFormat="1" ht="38.25" customHeight="1">
      <c r="A205" s="97" t="s">
        <v>240</v>
      </c>
      <c r="B205" s="33"/>
      <c r="C205" s="30" t="s">
        <v>33</v>
      </c>
      <c r="D205" s="30" t="s">
        <v>29</v>
      </c>
      <c r="E205" s="30" t="s">
        <v>119</v>
      </c>
      <c r="F205" s="30" t="s">
        <v>1</v>
      </c>
      <c r="G205" s="96">
        <f>G206+G213+G218</f>
        <v>12952.5</v>
      </c>
      <c r="H205" s="7"/>
    </row>
    <row r="206" spans="1:8" s="1" customFormat="1" ht="77.25" customHeight="1">
      <c r="A206" s="102" t="s">
        <v>241</v>
      </c>
      <c r="B206" s="61"/>
      <c r="C206" s="30" t="s">
        <v>33</v>
      </c>
      <c r="D206" s="30" t="s">
        <v>29</v>
      </c>
      <c r="E206" s="47" t="s">
        <v>148</v>
      </c>
      <c r="F206" s="30" t="s">
        <v>1</v>
      </c>
      <c r="G206" s="96">
        <f>SUM(G207,G211)</f>
        <v>5097.6000000000004</v>
      </c>
      <c r="H206" s="79" t="e">
        <f>SUM(#REF!)</f>
        <v>#REF!</v>
      </c>
    </row>
    <row r="207" spans="1:8" s="1" customFormat="1" ht="48.75" customHeight="1">
      <c r="A207" s="103" t="s">
        <v>242</v>
      </c>
      <c r="B207" s="30"/>
      <c r="C207" s="30" t="s">
        <v>33</v>
      </c>
      <c r="D207" s="30" t="s">
        <v>29</v>
      </c>
      <c r="E207" s="47" t="s">
        <v>149</v>
      </c>
      <c r="F207" s="30" t="s">
        <v>1</v>
      </c>
      <c r="G207" s="96">
        <f>SUM(G208,G210,G209)</f>
        <v>5084</v>
      </c>
      <c r="H207" s="24" t="e">
        <f>SUM(#REF!)</f>
        <v>#REF!</v>
      </c>
    </row>
    <row r="208" spans="1:8" s="1" customFormat="1" ht="75.75" customHeight="1">
      <c r="A208" s="101" t="s">
        <v>116</v>
      </c>
      <c r="B208" s="33"/>
      <c r="C208" s="33" t="s">
        <v>33</v>
      </c>
      <c r="D208" s="33" t="s">
        <v>29</v>
      </c>
      <c r="E208" s="52" t="s">
        <v>149</v>
      </c>
      <c r="F208" s="33" t="s">
        <v>58</v>
      </c>
      <c r="G208" s="100">
        <v>4890</v>
      </c>
      <c r="H208" s="27"/>
    </row>
    <row r="209" spans="1:8" s="1" customFormat="1" ht="40.5" customHeight="1">
      <c r="A209" s="101" t="s">
        <v>61</v>
      </c>
      <c r="B209" s="33"/>
      <c r="C209" s="33" t="s">
        <v>33</v>
      </c>
      <c r="D209" s="33" t="s">
        <v>29</v>
      </c>
      <c r="E209" s="52" t="s">
        <v>149</v>
      </c>
      <c r="F209" s="33" t="s">
        <v>60</v>
      </c>
      <c r="G209" s="100">
        <v>185.4</v>
      </c>
      <c r="H209" s="27"/>
    </row>
    <row r="210" spans="1:8" s="14" customFormat="1" ht="33" customHeight="1">
      <c r="A210" s="101" t="s">
        <v>92</v>
      </c>
      <c r="B210" s="33"/>
      <c r="C210" s="33" t="s">
        <v>33</v>
      </c>
      <c r="D210" s="33" t="s">
        <v>29</v>
      </c>
      <c r="E210" s="52" t="s">
        <v>149</v>
      </c>
      <c r="F210" s="33" t="s">
        <v>91</v>
      </c>
      <c r="G210" s="100">
        <v>8.6</v>
      </c>
      <c r="H210" s="7"/>
    </row>
    <row r="211" spans="1:8" s="1" customFormat="1" ht="45.75" customHeight="1">
      <c r="A211" s="97" t="s">
        <v>104</v>
      </c>
      <c r="B211" s="61"/>
      <c r="C211" s="30" t="s">
        <v>33</v>
      </c>
      <c r="D211" s="30" t="s">
        <v>29</v>
      </c>
      <c r="E211" s="47" t="s">
        <v>159</v>
      </c>
      <c r="F211" s="30" t="s">
        <v>1</v>
      </c>
      <c r="G211" s="96">
        <f>SUM(G212)</f>
        <v>13.6</v>
      </c>
      <c r="H211" s="7"/>
    </row>
    <row r="212" spans="1:8" s="1" customFormat="1" ht="27" customHeight="1">
      <c r="A212" s="99" t="s">
        <v>92</v>
      </c>
      <c r="B212" s="71"/>
      <c r="C212" s="33" t="s">
        <v>33</v>
      </c>
      <c r="D212" s="33" t="s">
        <v>29</v>
      </c>
      <c r="E212" s="52" t="s">
        <v>169</v>
      </c>
      <c r="F212" s="33" t="s">
        <v>91</v>
      </c>
      <c r="G212" s="100">
        <v>13.6</v>
      </c>
      <c r="H212" s="7"/>
    </row>
    <row r="213" spans="1:8" s="1" customFormat="1" ht="54.75" customHeight="1">
      <c r="A213" s="102" t="s">
        <v>231</v>
      </c>
      <c r="B213" s="61"/>
      <c r="C213" s="30" t="s">
        <v>33</v>
      </c>
      <c r="D213" s="30" t="s">
        <v>29</v>
      </c>
      <c r="E213" s="47" t="s">
        <v>145</v>
      </c>
      <c r="F213" s="30" t="s">
        <v>1</v>
      </c>
      <c r="G213" s="96">
        <f>G214</f>
        <v>7800.9</v>
      </c>
      <c r="H213" s="7"/>
    </row>
    <row r="214" spans="1:8" s="1" customFormat="1" ht="63" customHeight="1">
      <c r="A214" s="103" t="s">
        <v>243</v>
      </c>
      <c r="B214" s="49"/>
      <c r="C214" s="49" t="s">
        <v>33</v>
      </c>
      <c r="D214" s="49" t="s">
        <v>29</v>
      </c>
      <c r="E214" s="70" t="s">
        <v>151</v>
      </c>
      <c r="F214" s="49" t="s">
        <v>1</v>
      </c>
      <c r="G214" s="104">
        <f>G215+G216+G217</f>
        <v>7800.9</v>
      </c>
      <c r="H214" s="7"/>
    </row>
    <row r="215" spans="1:8" s="1" customFormat="1" ht="30.75" customHeight="1">
      <c r="A215" s="105" t="s">
        <v>116</v>
      </c>
      <c r="B215" s="48"/>
      <c r="C215" s="48" t="s">
        <v>33</v>
      </c>
      <c r="D215" s="48" t="s">
        <v>29</v>
      </c>
      <c r="E215" s="72" t="s">
        <v>151</v>
      </c>
      <c r="F215" s="48" t="s">
        <v>58</v>
      </c>
      <c r="G215" s="106">
        <v>7073.7</v>
      </c>
      <c r="H215" s="7"/>
    </row>
    <row r="216" spans="1:8" s="14" customFormat="1" ht="36.75" customHeight="1">
      <c r="A216" s="105" t="s">
        <v>61</v>
      </c>
      <c r="B216" s="48"/>
      <c r="C216" s="48" t="s">
        <v>33</v>
      </c>
      <c r="D216" s="48" t="s">
        <v>29</v>
      </c>
      <c r="E216" s="72" t="s">
        <v>151</v>
      </c>
      <c r="F216" s="48" t="s">
        <v>60</v>
      </c>
      <c r="G216" s="106">
        <v>715.2</v>
      </c>
      <c r="H216" s="24" t="e">
        <f>SUM(#REF!)</f>
        <v>#REF!</v>
      </c>
    </row>
    <row r="217" spans="1:8" s="2" customFormat="1" ht="36.75" customHeight="1">
      <c r="A217" s="105" t="s">
        <v>92</v>
      </c>
      <c r="B217" s="73"/>
      <c r="C217" s="48" t="s">
        <v>33</v>
      </c>
      <c r="D217" s="48" t="s">
        <v>29</v>
      </c>
      <c r="E217" s="72" t="s">
        <v>151</v>
      </c>
      <c r="F217" s="48" t="s">
        <v>91</v>
      </c>
      <c r="G217" s="106">
        <v>12</v>
      </c>
      <c r="H217" s="16"/>
    </row>
    <row r="218" spans="1:8" s="1" customFormat="1" ht="43.5" customHeight="1">
      <c r="A218" s="102" t="s">
        <v>108</v>
      </c>
      <c r="B218" s="30"/>
      <c r="C218" s="30" t="s">
        <v>33</v>
      </c>
      <c r="D218" s="30" t="s">
        <v>29</v>
      </c>
      <c r="E218" s="47" t="s">
        <v>125</v>
      </c>
      <c r="F218" s="30" t="s">
        <v>1</v>
      </c>
      <c r="G218" s="96">
        <f>G219+G221</f>
        <v>54</v>
      </c>
      <c r="H218" s="79" t="e">
        <f>SUM(#REF!)</f>
        <v>#REF!</v>
      </c>
    </row>
    <row r="219" spans="1:8" s="1" customFormat="1" ht="54" customHeight="1">
      <c r="A219" s="97" t="s">
        <v>104</v>
      </c>
      <c r="B219" s="30"/>
      <c r="C219" s="30" t="s">
        <v>33</v>
      </c>
      <c r="D219" s="30" t="s">
        <v>29</v>
      </c>
      <c r="E219" s="47" t="s">
        <v>131</v>
      </c>
      <c r="F219" s="30" t="s">
        <v>1</v>
      </c>
      <c r="G219" s="96">
        <f>SUM(G220)</f>
        <v>54</v>
      </c>
      <c r="H219" s="24" t="e">
        <f>SUM(#REF!)</f>
        <v>#REF!</v>
      </c>
    </row>
    <row r="220" spans="1:8" s="14" customFormat="1" ht="42.75" customHeight="1">
      <c r="A220" s="101" t="s">
        <v>92</v>
      </c>
      <c r="B220" s="33"/>
      <c r="C220" s="33" t="s">
        <v>33</v>
      </c>
      <c r="D220" s="33" t="s">
        <v>29</v>
      </c>
      <c r="E220" s="52" t="s">
        <v>131</v>
      </c>
      <c r="F220" s="33" t="s">
        <v>91</v>
      </c>
      <c r="G220" s="100">
        <v>54</v>
      </c>
      <c r="H220" s="24" t="e">
        <f>SUM(H222)</f>
        <v>#REF!</v>
      </c>
    </row>
    <row r="221" spans="1:8" s="1" customFormat="1" ht="51.75" customHeight="1">
      <c r="A221" s="167" t="s">
        <v>259</v>
      </c>
      <c r="B221" s="33"/>
      <c r="C221" s="30" t="s">
        <v>33</v>
      </c>
      <c r="D221" s="30" t="s">
        <v>29</v>
      </c>
      <c r="E221" s="47" t="s">
        <v>260</v>
      </c>
      <c r="F221" s="30" t="s">
        <v>1</v>
      </c>
      <c r="G221" s="96">
        <f>G222</f>
        <v>0</v>
      </c>
      <c r="H221" s="7"/>
    </row>
    <row r="222" spans="1:8" s="1" customFormat="1" ht="26.25" customHeight="1">
      <c r="A222" s="101" t="s">
        <v>92</v>
      </c>
      <c r="B222" s="33"/>
      <c r="C222" s="33" t="s">
        <v>33</v>
      </c>
      <c r="D222" s="33" t="s">
        <v>29</v>
      </c>
      <c r="E222" s="52" t="s">
        <v>260</v>
      </c>
      <c r="F222" s="33" t="s">
        <v>91</v>
      </c>
      <c r="G222" s="100">
        <v>0</v>
      </c>
      <c r="H222" s="79" t="e">
        <f>SUM(#REF!)</f>
        <v>#REF!</v>
      </c>
    </row>
    <row r="223" spans="1:8" s="1" customFormat="1" ht="49.5" customHeight="1">
      <c r="A223" s="97" t="s">
        <v>202</v>
      </c>
      <c r="B223" s="33"/>
      <c r="C223" s="30" t="s">
        <v>33</v>
      </c>
      <c r="D223" s="30" t="s">
        <v>31</v>
      </c>
      <c r="E223" s="30" t="s">
        <v>119</v>
      </c>
      <c r="F223" s="30" t="s">
        <v>1</v>
      </c>
      <c r="G223" s="96">
        <f>G224+G227</f>
        <v>40</v>
      </c>
      <c r="H223" s="24" t="e">
        <f>SUM(#REF!)</f>
        <v>#REF!</v>
      </c>
    </row>
    <row r="224" spans="1:8" s="1" customFormat="1" ht="60" customHeight="1">
      <c r="A224" s="102" t="s">
        <v>245</v>
      </c>
      <c r="B224" s="61"/>
      <c r="C224" s="30" t="s">
        <v>33</v>
      </c>
      <c r="D224" s="30" t="s">
        <v>31</v>
      </c>
      <c r="E224" s="47" t="s">
        <v>246</v>
      </c>
      <c r="F224" s="30" t="s">
        <v>1</v>
      </c>
      <c r="G224" s="96">
        <f>SUM(G225)</f>
        <v>25</v>
      </c>
      <c r="H224" s="7"/>
    </row>
    <row r="225" spans="1:8" s="1" customFormat="1" ht="59.25" customHeight="1">
      <c r="A225" s="97" t="s">
        <v>247</v>
      </c>
      <c r="B225" s="30"/>
      <c r="C225" s="30" t="s">
        <v>33</v>
      </c>
      <c r="D225" s="30" t="s">
        <v>31</v>
      </c>
      <c r="E225" s="47" t="s">
        <v>248</v>
      </c>
      <c r="F225" s="30" t="s">
        <v>1</v>
      </c>
      <c r="G225" s="96">
        <f>SUM(G226)</f>
        <v>25</v>
      </c>
      <c r="H225" s="7"/>
    </row>
    <row r="226" spans="1:8" s="1" customFormat="1" ht="33" customHeight="1">
      <c r="A226" s="101" t="s">
        <v>61</v>
      </c>
      <c r="B226" s="33"/>
      <c r="C226" s="33" t="s">
        <v>33</v>
      </c>
      <c r="D226" s="33" t="s">
        <v>31</v>
      </c>
      <c r="E226" s="52" t="s">
        <v>248</v>
      </c>
      <c r="F226" s="33" t="s">
        <v>60</v>
      </c>
      <c r="G226" s="100">
        <v>25</v>
      </c>
      <c r="H226" s="27"/>
    </row>
    <row r="227" spans="1:8" s="1" customFormat="1" ht="31.5" customHeight="1">
      <c r="A227" s="102" t="s">
        <v>108</v>
      </c>
      <c r="B227" s="61"/>
      <c r="C227" s="30" t="s">
        <v>33</v>
      </c>
      <c r="D227" s="30" t="s">
        <v>31</v>
      </c>
      <c r="E227" s="47" t="s">
        <v>125</v>
      </c>
      <c r="F227" s="30" t="s">
        <v>1</v>
      </c>
      <c r="G227" s="96">
        <f>SUM(G228)</f>
        <v>15</v>
      </c>
      <c r="H227" s="27"/>
    </row>
    <row r="228" spans="1:8" s="5" customFormat="1" ht="45.75" customHeight="1">
      <c r="A228" s="97" t="s">
        <v>244</v>
      </c>
      <c r="B228" s="30"/>
      <c r="C228" s="30" t="s">
        <v>33</v>
      </c>
      <c r="D228" s="30" t="s">
        <v>31</v>
      </c>
      <c r="E228" s="47" t="s">
        <v>203</v>
      </c>
      <c r="F228" s="30" t="s">
        <v>1</v>
      </c>
      <c r="G228" s="96">
        <f>SUM(G229)</f>
        <v>15</v>
      </c>
      <c r="H228" s="24">
        <f>SUM(H230)</f>
        <v>0</v>
      </c>
    </row>
    <row r="229" spans="1:8" s="5" customFormat="1" ht="60" customHeight="1">
      <c r="A229" s="101" t="s">
        <v>61</v>
      </c>
      <c r="B229" s="33"/>
      <c r="C229" s="33" t="s">
        <v>33</v>
      </c>
      <c r="D229" s="33" t="s">
        <v>31</v>
      </c>
      <c r="E229" s="52" t="s">
        <v>203</v>
      </c>
      <c r="F229" s="33" t="s">
        <v>60</v>
      </c>
      <c r="G229" s="100">
        <v>15</v>
      </c>
      <c r="H229" s="7"/>
    </row>
    <row r="230" spans="1:8" s="1" customFormat="1" ht="25.5" customHeight="1">
      <c r="A230" s="97" t="s">
        <v>22</v>
      </c>
      <c r="B230" s="33"/>
      <c r="C230" s="30" t="s">
        <v>33</v>
      </c>
      <c r="D230" s="30" t="s">
        <v>33</v>
      </c>
      <c r="E230" s="30" t="s">
        <v>119</v>
      </c>
      <c r="F230" s="30" t="s">
        <v>1</v>
      </c>
      <c r="G230" s="96">
        <f>G231+G235+G238+G241</f>
        <v>1988.6</v>
      </c>
      <c r="H230" s="7"/>
    </row>
    <row r="231" spans="1:8" s="14" customFormat="1" ht="96.75" customHeight="1">
      <c r="A231" s="102" t="s">
        <v>210</v>
      </c>
      <c r="B231" s="45"/>
      <c r="C231" s="30" t="s">
        <v>33</v>
      </c>
      <c r="D231" s="30" t="s">
        <v>33</v>
      </c>
      <c r="E231" s="30" t="s">
        <v>154</v>
      </c>
      <c r="F231" s="30" t="s">
        <v>1</v>
      </c>
      <c r="G231" s="96">
        <f>SUM(G232)</f>
        <v>57</v>
      </c>
      <c r="H231" s="5"/>
    </row>
    <row r="232" spans="1:8" s="1" customFormat="1" ht="42" customHeight="1">
      <c r="A232" s="97" t="s">
        <v>105</v>
      </c>
      <c r="B232" s="44"/>
      <c r="C232" s="30" t="s">
        <v>33</v>
      </c>
      <c r="D232" s="30" t="s">
        <v>33</v>
      </c>
      <c r="E232" s="30" t="s">
        <v>155</v>
      </c>
      <c r="F232" s="30" t="s">
        <v>1</v>
      </c>
      <c r="G232" s="96">
        <f>SUM(G234,G233)</f>
        <v>57</v>
      </c>
      <c r="H232" s="24" t="e">
        <f>SUM(H239,#REF!,#REF!)</f>
        <v>#REF!</v>
      </c>
    </row>
    <row r="233" spans="1:8" s="1" customFormat="1" ht="36" customHeight="1">
      <c r="A233" s="101" t="s">
        <v>61</v>
      </c>
      <c r="B233" s="45"/>
      <c r="C233" s="33" t="s">
        <v>33</v>
      </c>
      <c r="D233" s="33" t="s">
        <v>33</v>
      </c>
      <c r="E233" s="33" t="s">
        <v>155</v>
      </c>
      <c r="F233" s="33" t="s">
        <v>60</v>
      </c>
      <c r="G233" s="100">
        <v>22</v>
      </c>
      <c r="H233" s="79" t="e">
        <f>SUM(#REF!)</f>
        <v>#REF!</v>
      </c>
    </row>
    <row r="234" spans="1:8" s="14" customFormat="1" ht="20.25" customHeight="1">
      <c r="A234" s="101" t="s">
        <v>100</v>
      </c>
      <c r="B234" s="45"/>
      <c r="C234" s="33" t="s">
        <v>33</v>
      </c>
      <c r="D234" s="33" t="s">
        <v>33</v>
      </c>
      <c r="E234" s="33" t="s">
        <v>155</v>
      </c>
      <c r="F234" s="33" t="s">
        <v>96</v>
      </c>
      <c r="G234" s="100">
        <v>35</v>
      </c>
      <c r="H234" s="24">
        <f>SUM(H235)</f>
        <v>0</v>
      </c>
    </row>
    <row r="235" spans="1:8" s="1" customFormat="1" ht="75" customHeight="1">
      <c r="A235" s="97" t="s">
        <v>213</v>
      </c>
      <c r="B235" s="45"/>
      <c r="C235" s="30" t="s">
        <v>33</v>
      </c>
      <c r="D235" s="30" t="s">
        <v>33</v>
      </c>
      <c r="E235" s="30" t="s">
        <v>214</v>
      </c>
      <c r="F235" s="30" t="s">
        <v>1</v>
      </c>
      <c r="G235" s="96">
        <f>G236</f>
        <v>138</v>
      </c>
      <c r="H235" s="7"/>
    </row>
    <row r="236" spans="1:8" s="12" customFormat="1" ht="32.25" customHeight="1">
      <c r="A236" s="97" t="s">
        <v>105</v>
      </c>
      <c r="B236" s="45"/>
      <c r="C236" s="30" t="s">
        <v>33</v>
      </c>
      <c r="D236" s="30" t="s">
        <v>33</v>
      </c>
      <c r="E236" s="30" t="s">
        <v>215</v>
      </c>
      <c r="F236" s="30" t="s">
        <v>1</v>
      </c>
      <c r="G236" s="96">
        <f>G237</f>
        <v>138</v>
      </c>
      <c r="H236" s="79" t="e">
        <f>SUM(#REF!)</f>
        <v>#REF!</v>
      </c>
    </row>
    <row r="237" spans="1:8" s="12" customFormat="1" ht="47.25" customHeight="1">
      <c r="A237" s="101" t="s">
        <v>61</v>
      </c>
      <c r="B237" s="45"/>
      <c r="C237" s="33" t="s">
        <v>33</v>
      </c>
      <c r="D237" s="33" t="s">
        <v>33</v>
      </c>
      <c r="E237" s="33" t="s">
        <v>215</v>
      </c>
      <c r="F237" s="33" t="s">
        <v>60</v>
      </c>
      <c r="G237" s="100">
        <v>138</v>
      </c>
      <c r="H237" s="24">
        <f>SUM(H238)</f>
        <v>0</v>
      </c>
    </row>
    <row r="238" spans="1:8" s="5" customFormat="1" ht="69" customHeight="1">
      <c r="A238" s="102" t="s">
        <v>249</v>
      </c>
      <c r="B238" s="45"/>
      <c r="C238" s="30" t="s">
        <v>33</v>
      </c>
      <c r="D238" s="30" t="s">
        <v>33</v>
      </c>
      <c r="E238" s="30" t="s">
        <v>157</v>
      </c>
      <c r="F238" s="30" t="s">
        <v>1</v>
      </c>
      <c r="G238" s="96">
        <f>SUM(G239)</f>
        <v>80</v>
      </c>
      <c r="H238" s="7"/>
    </row>
    <row r="239" spans="1:8" s="5" customFormat="1" ht="31.5" customHeight="1">
      <c r="A239" s="97" t="s">
        <v>105</v>
      </c>
      <c r="B239" s="44"/>
      <c r="C239" s="30" t="s">
        <v>33</v>
      </c>
      <c r="D239" s="30" t="s">
        <v>33</v>
      </c>
      <c r="E239" s="30" t="s">
        <v>158</v>
      </c>
      <c r="F239" s="30" t="s">
        <v>1</v>
      </c>
      <c r="G239" s="96">
        <f>SUM(G240)</f>
        <v>80</v>
      </c>
      <c r="H239" s="13"/>
    </row>
    <row r="240" spans="1:8" s="5" customFormat="1" ht="30" customHeight="1">
      <c r="A240" s="101" t="s">
        <v>61</v>
      </c>
      <c r="B240" s="45"/>
      <c r="C240" s="33" t="s">
        <v>33</v>
      </c>
      <c r="D240" s="33" t="s">
        <v>33</v>
      </c>
      <c r="E240" s="33" t="s">
        <v>158</v>
      </c>
      <c r="F240" s="33" t="s">
        <v>60</v>
      </c>
      <c r="G240" s="100">
        <v>80</v>
      </c>
      <c r="H240" s="24">
        <f>SUM(H241)</f>
        <v>0</v>
      </c>
    </row>
    <row r="241" spans="1:8" s="12" customFormat="1" ht="45.75" customHeight="1">
      <c r="A241" s="102" t="s">
        <v>108</v>
      </c>
      <c r="B241" s="45"/>
      <c r="C241" s="30" t="s">
        <v>33</v>
      </c>
      <c r="D241" s="30" t="s">
        <v>33</v>
      </c>
      <c r="E241" s="30" t="s">
        <v>125</v>
      </c>
      <c r="F241" s="30" t="s">
        <v>1</v>
      </c>
      <c r="G241" s="96">
        <f>SUM(G244)+G242</f>
        <v>1713.6</v>
      </c>
      <c r="H241" s="7"/>
    </row>
    <row r="242" spans="1:8" s="5" customFormat="1" ht="37.5" customHeight="1">
      <c r="A242" s="155" t="s">
        <v>278</v>
      </c>
      <c r="B242" s="44"/>
      <c r="C242" s="30" t="s">
        <v>33</v>
      </c>
      <c r="D242" s="30" t="s">
        <v>33</v>
      </c>
      <c r="E242" s="47" t="s">
        <v>277</v>
      </c>
      <c r="F242" s="30" t="s">
        <v>1</v>
      </c>
      <c r="G242" s="96">
        <v>0</v>
      </c>
      <c r="H242" s="79" t="e">
        <f>SUM(#REF!)</f>
        <v>#REF!</v>
      </c>
    </row>
    <row r="243" spans="1:8" s="5" customFormat="1" ht="48" customHeight="1">
      <c r="A243" s="101" t="s">
        <v>61</v>
      </c>
      <c r="B243" s="45"/>
      <c r="C243" s="33" t="s">
        <v>33</v>
      </c>
      <c r="D243" s="33" t="s">
        <v>33</v>
      </c>
      <c r="E243" s="52" t="s">
        <v>277</v>
      </c>
      <c r="F243" s="33" t="s">
        <v>60</v>
      </c>
      <c r="G243" s="100">
        <v>0</v>
      </c>
      <c r="H243" s="79" t="e">
        <f>SUM(#REF!)</f>
        <v>#REF!</v>
      </c>
    </row>
    <row r="244" spans="1:8" s="5" customFormat="1" ht="86.25" customHeight="1">
      <c r="A244" s="97" t="s">
        <v>81</v>
      </c>
      <c r="B244" s="30"/>
      <c r="C244" s="30" t="s">
        <v>33</v>
      </c>
      <c r="D244" s="30" t="s">
        <v>33</v>
      </c>
      <c r="E244" s="47" t="s">
        <v>160</v>
      </c>
      <c r="F244" s="30" t="s">
        <v>1</v>
      </c>
      <c r="G244" s="96">
        <f>SUM(G245)</f>
        <v>1713.6</v>
      </c>
      <c r="H244" s="24" t="e">
        <f>SUM(#REF!)</f>
        <v>#REF!</v>
      </c>
    </row>
    <row r="245" spans="1:8" s="12" customFormat="1" ht="37.5" customHeight="1">
      <c r="A245" s="101" t="s">
        <v>61</v>
      </c>
      <c r="B245" s="45"/>
      <c r="C245" s="33" t="s">
        <v>33</v>
      </c>
      <c r="D245" s="33" t="s">
        <v>33</v>
      </c>
      <c r="E245" s="52" t="s">
        <v>160</v>
      </c>
      <c r="F245" s="33" t="s">
        <v>60</v>
      </c>
      <c r="G245" s="100">
        <v>1713.6</v>
      </c>
      <c r="H245" s="7"/>
    </row>
    <row r="246" spans="1:8" s="1" customFormat="1" ht="42" customHeight="1">
      <c r="A246" s="97" t="s">
        <v>38</v>
      </c>
      <c r="B246" s="30"/>
      <c r="C246" s="30" t="s">
        <v>33</v>
      </c>
      <c r="D246" s="30" t="s">
        <v>35</v>
      </c>
      <c r="E246" s="30" t="s">
        <v>119</v>
      </c>
      <c r="F246" s="30" t="s">
        <v>1</v>
      </c>
      <c r="G246" s="96">
        <f>G247</f>
        <v>6081.4</v>
      </c>
      <c r="H246" s="13"/>
    </row>
    <row r="247" spans="1:8" s="5" customFormat="1" ht="33.75" customHeight="1">
      <c r="A247" s="102" t="s">
        <v>108</v>
      </c>
      <c r="B247" s="45"/>
      <c r="C247" s="30" t="s">
        <v>33</v>
      </c>
      <c r="D247" s="30" t="s">
        <v>35</v>
      </c>
      <c r="E247" s="30" t="s">
        <v>125</v>
      </c>
      <c r="F247" s="30" t="s">
        <v>1</v>
      </c>
      <c r="G247" s="96">
        <f>G248+G252</f>
        <v>6081.4</v>
      </c>
      <c r="H247" s="16"/>
    </row>
    <row r="248" spans="1:8" s="5" customFormat="1" ht="61.5" customHeight="1">
      <c r="A248" s="97" t="s">
        <v>94</v>
      </c>
      <c r="B248" s="44"/>
      <c r="C248" s="30" t="s">
        <v>33</v>
      </c>
      <c r="D248" s="30" t="s">
        <v>35</v>
      </c>
      <c r="E248" s="30" t="s">
        <v>161</v>
      </c>
      <c r="F248" s="30" t="s">
        <v>1</v>
      </c>
      <c r="G248" s="96">
        <f>G249+G250+G251</f>
        <v>6061.4</v>
      </c>
      <c r="H248" s="16"/>
    </row>
    <row r="249" spans="1:8" s="12" customFormat="1" ht="84" customHeight="1">
      <c r="A249" s="101" t="s">
        <v>116</v>
      </c>
      <c r="B249" s="45"/>
      <c r="C249" s="33" t="s">
        <v>33</v>
      </c>
      <c r="D249" s="33" t="s">
        <v>35</v>
      </c>
      <c r="E249" s="33" t="s">
        <v>161</v>
      </c>
      <c r="F249" s="33" t="s">
        <v>58</v>
      </c>
      <c r="G249" s="100">
        <v>5040.7</v>
      </c>
      <c r="H249" s="16"/>
    </row>
    <row r="250" spans="1:8" s="5" customFormat="1" ht="33.75" customHeight="1">
      <c r="A250" s="101" t="s">
        <v>61</v>
      </c>
      <c r="B250" s="45"/>
      <c r="C250" s="33" t="s">
        <v>33</v>
      </c>
      <c r="D250" s="33" t="s">
        <v>35</v>
      </c>
      <c r="E250" s="33" t="s">
        <v>162</v>
      </c>
      <c r="F250" s="33" t="s">
        <v>60</v>
      </c>
      <c r="G250" s="100">
        <v>1008.2</v>
      </c>
      <c r="H250" s="16"/>
    </row>
    <row r="251" spans="1:8" s="5" customFormat="1" ht="31.5" customHeight="1">
      <c r="A251" s="101" t="s">
        <v>92</v>
      </c>
      <c r="B251" s="45"/>
      <c r="C251" s="33" t="s">
        <v>33</v>
      </c>
      <c r="D251" s="33" t="s">
        <v>35</v>
      </c>
      <c r="E251" s="33" t="s">
        <v>162</v>
      </c>
      <c r="F251" s="33" t="s">
        <v>91</v>
      </c>
      <c r="G251" s="100">
        <v>12.5</v>
      </c>
      <c r="H251" s="7"/>
    </row>
    <row r="252" spans="1:8" s="5" customFormat="1" ht="41.25" customHeight="1">
      <c r="A252" s="97" t="s">
        <v>104</v>
      </c>
      <c r="B252" s="44"/>
      <c r="C252" s="30" t="s">
        <v>33</v>
      </c>
      <c r="D252" s="30" t="s">
        <v>35</v>
      </c>
      <c r="E252" s="30" t="s">
        <v>131</v>
      </c>
      <c r="F252" s="30" t="s">
        <v>1</v>
      </c>
      <c r="G252" s="96">
        <f>SUM(G253)</f>
        <v>20</v>
      </c>
      <c r="H252" s="13"/>
    </row>
    <row r="253" spans="1:8" s="5" customFormat="1" ht="34.5" customHeight="1" thickBot="1">
      <c r="A253" s="116" t="s">
        <v>92</v>
      </c>
      <c r="B253" s="142"/>
      <c r="C253" s="53" t="s">
        <v>33</v>
      </c>
      <c r="D253" s="53" t="s">
        <v>35</v>
      </c>
      <c r="E253" s="53" t="s">
        <v>131</v>
      </c>
      <c r="F253" s="53" t="s">
        <v>91</v>
      </c>
      <c r="G253" s="118">
        <v>20</v>
      </c>
      <c r="H253" s="79" t="e">
        <f>SUM(#REF!)</f>
        <v>#REF!</v>
      </c>
    </row>
    <row r="254" spans="1:8" s="1" customFormat="1" ht="37.5" customHeight="1" thickBot="1">
      <c r="A254" s="31" t="s">
        <v>25</v>
      </c>
      <c r="B254" s="141"/>
      <c r="C254" s="29" t="s">
        <v>33</v>
      </c>
      <c r="D254" s="29" t="s">
        <v>4</v>
      </c>
      <c r="E254" s="29" t="s">
        <v>119</v>
      </c>
      <c r="F254" s="29" t="s">
        <v>1</v>
      </c>
      <c r="G254" s="32">
        <f>G246+G230+G223+G205+G173+G142</f>
        <v>213150.09999999998</v>
      </c>
      <c r="H254" s="79" t="e">
        <f>SUM(#REF!)</f>
        <v>#REF!</v>
      </c>
    </row>
    <row r="255" spans="1:8" s="1" customFormat="1" ht="39" customHeight="1" thickBot="1">
      <c r="A255" s="159" t="s">
        <v>51</v>
      </c>
      <c r="B255" s="55"/>
      <c r="C255" s="29" t="s">
        <v>34</v>
      </c>
      <c r="D255" s="55"/>
      <c r="E255" s="55"/>
      <c r="F255" s="55"/>
      <c r="G255" s="32">
        <f>SUM(G256,G286)</f>
        <v>10289.799999999999</v>
      </c>
      <c r="H255" s="79" t="e">
        <f>SUM(#REF!)</f>
        <v>#REF!</v>
      </c>
    </row>
    <row r="256" spans="1:8" s="5" customFormat="1" ht="31.5" customHeight="1">
      <c r="A256" s="113" t="s">
        <v>26</v>
      </c>
      <c r="B256" s="56"/>
      <c r="C256" s="46" t="s">
        <v>34</v>
      </c>
      <c r="D256" s="46" t="s">
        <v>28</v>
      </c>
      <c r="E256" s="46" t="s">
        <v>119</v>
      </c>
      <c r="F256" s="46" t="s">
        <v>1</v>
      </c>
      <c r="G256" s="108">
        <f>G257+G260+G263+G280+G283</f>
        <v>8657.6999999999989</v>
      </c>
      <c r="H256" s="79" t="e">
        <f>SUM(H257)</f>
        <v>#REF!</v>
      </c>
    </row>
    <row r="257" spans="1:8" s="5" customFormat="1" ht="87.75" customHeight="1">
      <c r="A257" s="102" t="s">
        <v>210</v>
      </c>
      <c r="B257" s="45"/>
      <c r="C257" s="30" t="s">
        <v>34</v>
      </c>
      <c r="D257" s="30" t="s">
        <v>28</v>
      </c>
      <c r="E257" s="30" t="s">
        <v>154</v>
      </c>
      <c r="F257" s="30" t="s">
        <v>1</v>
      </c>
      <c r="G257" s="96">
        <f>SUM(G258)</f>
        <v>10</v>
      </c>
      <c r="H257" s="79" t="e">
        <f>SUM(#REF!)</f>
        <v>#REF!</v>
      </c>
    </row>
    <row r="258" spans="1:8" s="5" customFormat="1" ht="22.5" customHeight="1">
      <c r="A258" s="97" t="s">
        <v>79</v>
      </c>
      <c r="B258" s="44"/>
      <c r="C258" s="30" t="s">
        <v>34</v>
      </c>
      <c r="D258" s="30" t="s">
        <v>28</v>
      </c>
      <c r="E258" s="30" t="s">
        <v>163</v>
      </c>
      <c r="F258" s="30" t="s">
        <v>1</v>
      </c>
      <c r="G258" s="96">
        <f>SUM(G259)</f>
        <v>10</v>
      </c>
      <c r="H258" s="79">
        <f>SUM(H259)</f>
        <v>0</v>
      </c>
    </row>
    <row r="259" spans="1:8" s="5" customFormat="1" ht="36" customHeight="1" thickBot="1">
      <c r="A259" s="101" t="s">
        <v>61</v>
      </c>
      <c r="B259" s="45"/>
      <c r="C259" s="33" t="s">
        <v>34</v>
      </c>
      <c r="D259" s="33" t="s">
        <v>28</v>
      </c>
      <c r="E259" s="33" t="s">
        <v>163</v>
      </c>
      <c r="F259" s="33" t="s">
        <v>60</v>
      </c>
      <c r="G259" s="100">
        <v>10</v>
      </c>
      <c r="H259" s="7"/>
    </row>
    <row r="260" spans="1:8" s="5" customFormat="1" ht="60" customHeight="1" thickBot="1">
      <c r="A260" s="102" t="s">
        <v>216</v>
      </c>
      <c r="B260" s="45"/>
      <c r="C260" s="30" t="s">
        <v>34</v>
      </c>
      <c r="D260" s="30" t="s">
        <v>28</v>
      </c>
      <c r="E260" s="30" t="s">
        <v>156</v>
      </c>
      <c r="F260" s="30" t="s">
        <v>1</v>
      </c>
      <c r="G260" s="96">
        <f>SUM(G261)</f>
        <v>28.5</v>
      </c>
      <c r="H260" s="10" t="e">
        <f>SUM(H232,H251)</f>
        <v>#REF!</v>
      </c>
    </row>
    <row r="261" spans="1:8" s="12" customFormat="1" ht="26.25" customHeight="1">
      <c r="A261" s="97" t="s">
        <v>79</v>
      </c>
      <c r="B261" s="44"/>
      <c r="C261" s="30" t="s">
        <v>34</v>
      </c>
      <c r="D261" s="30" t="s">
        <v>28</v>
      </c>
      <c r="E261" s="30" t="s">
        <v>164</v>
      </c>
      <c r="F261" s="30" t="s">
        <v>1</v>
      </c>
      <c r="G261" s="96">
        <f>SUM(G262)</f>
        <v>28.5</v>
      </c>
      <c r="H261" s="5"/>
    </row>
    <row r="262" spans="1:8" s="5" customFormat="1" ht="35.25" customHeight="1">
      <c r="A262" s="101" t="s">
        <v>61</v>
      </c>
      <c r="B262" s="45"/>
      <c r="C262" s="33" t="s">
        <v>34</v>
      </c>
      <c r="D262" s="33" t="s">
        <v>28</v>
      </c>
      <c r="E262" s="33" t="s">
        <v>164</v>
      </c>
      <c r="F262" s="33" t="s">
        <v>60</v>
      </c>
      <c r="G262" s="100">
        <v>28.5</v>
      </c>
      <c r="H262" s="7"/>
    </row>
    <row r="263" spans="1:8" s="5" customFormat="1" ht="86.25" customHeight="1">
      <c r="A263" s="102" t="s">
        <v>241</v>
      </c>
      <c r="B263" s="30"/>
      <c r="C263" s="30" t="s">
        <v>34</v>
      </c>
      <c r="D263" s="30" t="s">
        <v>28</v>
      </c>
      <c r="E263" s="30" t="s">
        <v>148</v>
      </c>
      <c r="F263" s="30" t="s">
        <v>1</v>
      </c>
      <c r="G263" s="96">
        <f>SUM(G264,G268,G276,G272,G278)</f>
        <v>8554.1999999999989</v>
      </c>
      <c r="H263" s="76">
        <f>SUM(H264)</f>
        <v>0</v>
      </c>
    </row>
    <row r="264" spans="1:8" s="12" customFormat="1" ht="33" customHeight="1">
      <c r="A264" s="97" t="s">
        <v>77</v>
      </c>
      <c r="B264" s="30"/>
      <c r="C264" s="30" t="s">
        <v>34</v>
      </c>
      <c r="D264" s="30" t="s">
        <v>28</v>
      </c>
      <c r="E264" s="30" t="s">
        <v>165</v>
      </c>
      <c r="F264" s="30" t="s">
        <v>1</v>
      </c>
      <c r="G264" s="96">
        <f>SUM(G265,G267,G266)</f>
        <v>738.1</v>
      </c>
      <c r="H264" s="75">
        <f>SUM(H265)</f>
        <v>0</v>
      </c>
    </row>
    <row r="265" spans="1:8" s="9" customFormat="1" ht="87.75" customHeight="1">
      <c r="A265" s="101" t="s">
        <v>116</v>
      </c>
      <c r="B265" s="33"/>
      <c r="C265" s="33" t="s">
        <v>34</v>
      </c>
      <c r="D265" s="33" t="s">
        <v>28</v>
      </c>
      <c r="E265" s="33" t="s">
        <v>165</v>
      </c>
      <c r="F265" s="33" t="s">
        <v>58</v>
      </c>
      <c r="G265" s="100">
        <v>585</v>
      </c>
      <c r="H265" s="7"/>
    </row>
    <row r="266" spans="1:8" s="9" customFormat="1" ht="54" customHeight="1">
      <c r="A266" s="101" t="s">
        <v>61</v>
      </c>
      <c r="B266" s="33"/>
      <c r="C266" s="33" t="s">
        <v>34</v>
      </c>
      <c r="D266" s="33" t="s">
        <v>28</v>
      </c>
      <c r="E266" s="33" t="s">
        <v>165</v>
      </c>
      <c r="F266" s="33" t="s">
        <v>60</v>
      </c>
      <c r="G266" s="100">
        <v>149.1</v>
      </c>
      <c r="H266" s="75" t="e">
        <f>SUM(H133,#REF!,#REF!)</f>
        <v>#REF!</v>
      </c>
    </row>
    <row r="267" spans="1:8" s="5" customFormat="1" ht="25.5" customHeight="1">
      <c r="A267" s="101" t="s">
        <v>92</v>
      </c>
      <c r="B267" s="33"/>
      <c r="C267" s="33" t="s">
        <v>34</v>
      </c>
      <c r="D267" s="33" t="s">
        <v>28</v>
      </c>
      <c r="E267" s="33" t="s">
        <v>165</v>
      </c>
      <c r="F267" s="33" t="s">
        <v>91</v>
      </c>
      <c r="G267" s="100">
        <v>4</v>
      </c>
      <c r="H267" s="75" t="e">
        <f>SUM(#REF!)</f>
        <v>#REF!</v>
      </c>
    </row>
    <row r="268" spans="1:8" s="19" customFormat="1" ht="36.75" customHeight="1">
      <c r="A268" s="97" t="s">
        <v>95</v>
      </c>
      <c r="B268" s="30"/>
      <c r="C268" s="30" t="s">
        <v>34</v>
      </c>
      <c r="D268" s="30" t="s">
        <v>28</v>
      </c>
      <c r="E268" s="30" t="s">
        <v>166</v>
      </c>
      <c r="F268" s="30" t="s">
        <v>1</v>
      </c>
      <c r="G268" s="96">
        <f>SUM(G269,G271,G270)</f>
        <v>5437.2999999999993</v>
      </c>
      <c r="H268" s="7"/>
    </row>
    <row r="269" spans="1:8" s="20" customFormat="1" ht="105" customHeight="1">
      <c r="A269" s="101" t="s">
        <v>116</v>
      </c>
      <c r="B269" s="33"/>
      <c r="C269" s="33" t="s">
        <v>34</v>
      </c>
      <c r="D269" s="33" t="s">
        <v>28</v>
      </c>
      <c r="E269" s="33" t="s">
        <v>166</v>
      </c>
      <c r="F269" s="33" t="s">
        <v>58</v>
      </c>
      <c r="G269" s="100">
        <v>3933.1</v>
      </c>
      <c r="H269" s="7"/>
    </row>
    <row r="270" spans="1:8" s="19" customFormat="1" ht="45" customHeight="1">
      <c r="A270" s="101" t="s">
        <v>61</v>
      </c>
      <c r="B270" s="33"/>
      <c r="C270" s="33" t="s">
        <v>34</v>
      </c>
      <c r="D270" s="33" t="s">
        <v>28</v>
      </c>
      <c r="E270" s="33" t="s">
        <v>166</v>
      </c>
      <c r="F270" s="33" t="s">
        <v>60</v>
      </c>
      <c r="G270" s="100">
        <v>1492.6</v>
      </c>
      <c r="H270" s="76" t="e">
        <f>SUM(#REF!)</f>
        <v>#REF!</v>
      </c>
    </row>
    <row r="271" spans="1:8" s="15" customFormat="1" ht="30" customHeight="1">
      <c r="A271" s="101" t="s">
        <v>92</v>
      </c>
      <c r="B271" s="33"/>
      <c r="C271" s="33" t="s">
        <v>34</v>
      </c>
      <c r="D271" s="33" t="s">
        <v>28</v>
      </c>
      <c r="E271" s="33" t="s">
        <v>166</v>
      </c>
      <c r="F271" s="33" t="s">
        <v>91</v>
      </c>
      <c r="G271" s="100">
        <v>11.6</v>
      </c>
      <c r="H271" s="83" t="e">
        <f>SUM(H132)</f>
        <v>#REF!</v>
      </c>
    </row>
    <row r="272" spans="1:8" s="12" customFormat="1" ht="43.5" customHeight="1">
      <c r="A272" s="97" t="s">
        <v>78</v>
      </c>
      <c r="B272" s="30"/>
      <c r="C272" s="30" t="s">
        <v>34</v>
      </c>
      <c r="D272" s="30" t="s">
        <v>28</v>
      </c>
      <c r="E272" s="30" t="s">
        <v>168</v>
      </c>
      <c r="F272" s="30" t="s">
        <v>1</v>
      </c>
      <c r="G272" s="96">
        <f>SUM(G273,G275,G274)</f>
        <v>2081.1999999999998</v>
      </c>
      <c r="H272" s="84">
        <f>SUM(H147)</f>
        <v>0</v>
      </c>
    </row>
    <row r="273" spans="1:8" s="9" customFormat="1" ht="89.25" customHeight="1">
      <c r="A273" s="101" t="s">
        <v>116</v>
      </c>
      <c r="B273" s="33"/>
      <c r="C273" s="33" t="s">
        <v>34</v>
      </c>
      <c r="D273" s="33" t="s">
        <v>28</v>
      </c>
      <c r="E273" s="33" t="s">
        <v>168</v>
      </c>
      <c r="F273" s="33" t="s">
        <v>58</v>
      </c>
      <c r="G273" s="100">
        <v>1605.2</v>
      </c>
      <c r="H273" s="80">
        <f>SUM(H274)</f>
        <v>376624</v>
      </c>
    </row>
    <row r="274" spans="1:8" s="12" customFormat="1" ht="45" customHeight="1">
      <c r="A274" s="101" t="s">
        <v>61</v>
      </c>
      <c r="B274" s="33"/>
      <c r="C274" s="33" t="s">
        <v>34</v>
      </c>
      <c r="D274" s="33" t="s">
        <v>28</v>
      </c>
      <c r="E274" s="33" t="s">
        <v>168</v>
      </c>
      <c r="F274" s="33" t="s">
        <v>60</v>
      </c>
      <c r="G274" s="100">
        <v>468.9</v>
      </c>
      <c r="H274" s="85">
        <v>376624</v>
      </c>
    </row>
    <row r="275" spans="1:8" s="9" customFormat="1" ht="26.25" customHeight="1">
      <c r="A275" s="101" t="s">
        <v>92</v>
      </c>
      <c r="B275" s="33"/>
      <c r="C275" s="33" t="s">
        <v>34</v>
      </c>
      <c r="D275" s="33" t="s">
        <v>28</v>
      </c>
      <c r="E275" s="33" t="s">
        <v>168</v>
      </c>
      <c r="F275" s="33" t="s">
        <v>91</v>
      </c>
      <c r="G275" s="100">
        <v>7.1</v>
      </c>
      <c r="H275" s="75" t="e">
        <f>SUM(#REF!,H267,#REF!)</f>
        <v>#REF!</v>
      </c>
    </row>
    <row r="276" spans="1:8" s="19" customFormat="1" ht="30.75" customHeight="1">
      <c r="A276" s="97" t="s">
        <v>79</v>
      </c>
      <c r="B276" s="30"/>
      <c r="C276" s="30" t="s">
        <v>34</v>
      </c>
      <c r="D276" s="30" t="s">
        <v>28</v>
      </c>
      <c r="E276" s="30" t="s">
        <v>167</v>
      </c>
      <c r="F276" s="30" t="s">
        <v>1</v>
      </c>
      <c r="G276" s="96">
        <f>SUM(G277)</f>
        <v>261</v>
      </c>
      <c r="H276" s="76" t="e">
        <f>SUM(#REF!)</f>
        <v>#REF!</v>
      </c>
    </row>
    <row r="277" spans="1:8" s="19" customFormat="1" ht="39.75" customHeight="1">
      <c r="A277" s="101" t="s">
        <v>61</v>
      </c>
      <c r="B277" s="33"/>
      <c r="C277" s="33" t="s">
        <v>34</v>
      </c>
      <c r="D277" s="33" t="s">
        <v>28</v>
      </c>
      <c r="E277" s="33" t="s">
        <v>167</v>
      </c>
      <c r="F277" s="33" t="s">
        <v>60</v>
      </c>
      <c r="G277" s="100">
        <v>261</v>
      </c>
      <c r="H277" s="83" t="e">
        <f>SUM(#REF!)</f>
        <v>#REF!</v>
      </c>
    </row>
    <row r="278" spans="1:8" s="14" customFormat="1" ht="46.5" customHeight="1">
      <c r="A278" s="97" t="s">
        <v>104</v>
      </c>
      <c r="B278" s="61"/>
      <c r="C278" s="30" t="s">
        <v>34</v>
      </c>
      <c r="D278" s="30" t="s">
        <v>28</v>
      </c>
      <c r="E278" s="47" t="s">
        <v>159</v>
      </c>
      <c r="F278" s="30" t="s">
        <v>1</v>
      </c>
      <c r="G278" s="96">
        <f>SUM(G279)</f>
        <v>36.6</v>
      </c>
      <c r="H278" s="83" t="e">
        <f>SUM(H279)</f>
        <v>#REF!</v>
      </c>
    </row>
    <row r="279" spans="1:8" s="5" customFormat="1" ht="36.75" customHeight="1">
      <c r="A279" s="101" t="s">
        <v>92</v>
      </c>
      <c r="B279" s="71"/>
      <c r="C279" s="33" t="s">
        <v>34</v>
      </c>
      <c r="D279" s="33" t="s">
        <v>28</v>
      </c>
      <c r="E279" s="52" t="s">
        <v>169</v>
      </c>
      <c r="F279" s="33" t="s">
        <v>91</v>
      </c>
      <c r="G279" s="100">
        <v>36.6</v>
      </c>
      <c r="H279" s="86" t="e">
        <f>SUM(#REF!)</f>
        <v>#REF!</v>
      </c>
    </row>
    <row r="280" spans="1:8" s="8" customFormat="1" ht="33.75" customHeight="1">
      <c r="A280" s="97" t="s">
        <v>174</v>
      </c>
      <c r="B280" s="61"/>
      <c r="C280" s="30" t="s">
        <v>34</v>
      </c>
      <c r="D280" s="30" t="s">
        <v>28</v>
      </c>
      <c r="E280" s="47" t="s">
        <v>175</v>
      </c>
      <c r="F280" s="30" t="s">
        <v>1</v>
      </c>
      <c r="G280" s="96">
        <f>SUM(G281)</f>
        <v>65</v>
      </c>
      <c r="H280" s="75" t="e">
        <f>SUM(H285)</f>
        <v>#REF!</v>
      </c>
    </row>
    <row r="281" spans="1:8" s="20" customFormat="1" ht="30" customHeight="1">
      <c r="A281" s="97" t="s">
        <v>79</v>
      </c>
      <c r="B281" s="30"/>
      <c r="C281" s="30" t="s">
        <v>34</v>
      </c>
      <c r="D281" s="30" t="s">
        <v>28</v>
      </c>
      <c r="E281" s="47" t="s">
        <v>176</v>
      </c>
      <c r="F281" s="30" t="s">
        <v>1</v>
      </c>
      <c r="G281" s="96">
        <f>SUM(G282)</f>
        <v>65</v>
      </c>
      <c r="H281" s="13"/>
    </row>
    <row r="282" spans="1:8" s="20" customFormat="1" ht="41.25" customHeight="1">
      <c r="A282" s="101" t="s">
        <v>61</v>
      </c>
      <c r="B282" s="33"/>
      <c r="C282" s="33" t="s">
        <v>34</v>
      </c>
      <c r="D282" s="33" t="s">
        <v>28</v>
      </c>
      <c r="E282" s="52" t="s">
        <v>176</v>
      </c>
      <c r="F282" s="33" t="s">
        <v>60</v>
      </c>
      <c r="G282" s="100">
        <v>65</v>
      </c>
      <c r="H282" s="7"/>
    </row>
    <row r="283" spans="1:8" s="12" customFormat="1" ht="42.75" customHeight="1">
      <c r="A283" s="102" t="s">
        <v>108</v>
      </c>
      <c r="B283" s="33"/>
      <c r="C283" s="30" t="s">
        <v>34</v>
      </c>
      <c r="D283" s="30" t="s">
        <v>28</v>
      </c>
      <c r="E283" s="47" t="s">
        <v>125</v>
      </c>
      <c r="F283" s="30" t="s">
        <v>1</v>
      </c>
      <c r="G283" s="96">
        <f>G284</f>
        <v>0</v>
      </c>
      <c r="H283" s="13"/>
    </row>
    <row r="284" spans="1:8" s="5" customFormat="1" ht="30.75" customHeight="1">
      <c r="A284" s="102" t="s">
        <v>79</v>
      </c>
      <c r="B284" s="33"/>
      <c r="C284" s="30" t="s">
        <v>34</v>
      </c>
      <c r="D284" s="30" t="s">
        <v>28</v>
      </c>
      <c r="E284" s="47" t="s">
        <v>280</v>
      </c>
      <c r="F284" s="30" t="s">
        <v>1</v>
      </c>
      <c r="G284" s="96">
        <f>G285</f>
        <v>0</v>
      </c>
      <c r="H284" s="7"/>
    </row>
    <row r="285" spans="1:8" s="12" customFormat="1" ht="44.25" customHeight="1">
      <c r="A285" s="101" t="s">
        <v>61</v>
      </c>
      <c r="B285" s="33"/>
      <c r="C285" s="33" t="s">
        <v>34</v>
      </c>
      <c r="D285" s="33" t="s">
        <v>28</v>
      </c>
      <c r="E285" s="33" t="s">
        <v>280</v>
      </c>
      <c r="F285" s="33" t="s">
        <v>60</v>
      </c>
      <c r="G285" s="100">
        <v>0</v>
      </c>
      <c r="H285" s="87" t="e">
        <f>SUM(H286,H291)</f>
        <v>#REF!</v>
      </c>
    </row>
    <row r="286" spans="1:8" ht="53.25" customHeight="1">
      <c r="A286" s="97" t="s">
        <v>47</v>
      </c>
      <c r="B286" s="30"/>
      <c r="C286" s="30" t="s">
        <v>34</v>
      </c>
      <c r="D286" s="30" t="s">
        <v>30</v>
      </c>
      <c r="E286" s="30" t="s">
        <v>119</v>
      </c>
      <c r="F286" s="30" t="s">
        <v>1</v>
      </c>
      <c r="G286" s="96">
        <f>SUM(G287)</f>
        <v>1632.1</v>
      </c>
      <c r="H286" s="75">
        <f>SUM(H287)</f>
        <v>0</v>
      </c>
    </row>
    <row r="287" spans="1:8" s="25" customFormat="1" ht="82.5" customHeight="1">
      <c r="A287" s="102" t="s">
        <v>241</v>
      </c>
      <c r="B287" s="30"/>
      <c r="C287" s="30" t="s">
        <v>34</v>
      </c>
      <c r="D287" s="30" t="s">
        <v>30</v>
      </c>
      <c r="E287" s="30" t="s">
        <v>148</v>
      </c>
      <c r="F287" s="30" t="s">
        <v>1</v>
      </c>
      <c r="G287" s="96">
        <f>SUM(G288,G292)</f>
        <v>1632.1</v>
      </c>
      <c r="H287" s="7"/>
    </row>
    <row r="288" spans="1:8" s="5" customFormat="1" ht="70.5" customHeight="1">
      <c r="A288" s="97" t="s">
        <v>80</v>
      </c>
      <c r="B288" s="33"/>
      <c r="C288" s="30" t="s">
        <v>34</v>
      </c>
      <c r="D288" s="30" t="s">
        <v>30</v>
      </c>
      <c r="E288" s="30" t="s">
        <v>170</v>
      </c>
      <c r="F288" s="30" t="s">
        <v>1</v>
      </c>
      <c r="G288" s="96">
        <f>SUM(G289,G291,G290)</f>
        <v>1629.1</v>
      </c>
      <c r="H288" s="7"/>
    </row>
    <row r="289" spans="1:8" s="5" customFormat="1" ht="74.25" customHeight="1">
      <c r="A289" s="101" t="s">
        <v>116</v>
      </c>
      <c r="B289" s="33"/>
      <c r="C289" s="33" t="s">
        <v>34</v>
      </c>
      <c r="D289" s="33" t="s">
        <v>30</v>
      </c>
      <c r="E289" s="33" t="s">
        <v>170</v>
      </c>
      <c r="F289" s="33" t="s">
        <v>58</v>
      </c>
      <c r="G289" s="100">
        <v>1428.5</v>
      </c>
      <c r="H289" s="7"/>
    </row>
    <row r="290" spans="1:8" s="5" customFormat="1" ht="49.5" customHeight="1">
      <c r="A290" s="101" t="s">
        <v>61</v>
      </c>
      <c r="B290" s="33"/>
      <c r="C290" s="33" t="s">
        <v>34</v>
      </c>
      <c r="D290" s="33" t="s">
        <v>30</v>
      </c>
      <c r="E290" s="33" t="s">
        <v>170</v>
      </c>
      <c r="F290" s="33" t="s">
        <v>60</v>
      </c>
      <c r="G290" s="100">
        <v>195.6</v>
      </c>
      <c r="H290" s="64" t="e">
        <f>SUM(#REF!)</f>
        <v>#REF!</v>
      </c>
    </row>
    <row r="291" spans="1:8" s="19" customFormat="1" ht="41.25" customHeight="1">
      <c r="A291" s="101" t="s">
        <v>92</v>
      </c>
      <c r="B291" s="33"/>
      <c r="C291" s="33" t="s">
        <v>34</v>
      </c>
      <c r="D291" s="33" t="s">
        <v>30</v>
      </c>
      <c r="E291" s="33" t="s">
        <v>170</v>
      </c>
      <c r="F291" s="33" t="s">
        <v>91</v>
      </c>
      <c r="G291" s="100">
        <v>5</v>
      </c>
      <c r="H291" s="75" t="e">
        <f>SUM(#REF!,#REF!,#REF!)</f>
        <v>#REF!</v>
      </c>
    </row>
    <row r="292" spans="1:8" s="20" customFormat="1" ht="40.5" customHeight="1">
      <c r="A292" s="97" t="s">
        <v>104</v>
      </c>
      <c r="B292" s="61"/>
      <c r="C292" s="30" t="s">
        <v>34</v>
      </c>
      <c r="D292" s="30" t="s">
        <v>30</v>
      </c>
      <c r="E292" s="47" t="s">
        <v>159</v>
      </c>
      <c r="F292" s="30" t="s">
        <v>1</v>
      </c>
      <c r="G292" s="96">
        <f>SUM(G293)</f>
        <v>3</v>
      </c>
      <c r="H292" s="76" t="e">
        <f>SUM(#REF!,#REF!)</f>
        <v>#REF!</v>
      </c>
    </row>
    <row r="293" spans="1:8" s="20" customFormat="1" ht="57" customHeight="1" thickBot="1">
      <c r="A293" s="116" t="s">
        <v>92</v>
      </c>
      <c r="B293" s="143"/>
      <c r="C293" s="53" t="s">
        <v>34</v>
      </c>
      <c r="D293" s="53" t="s">
        <v>30</v>
      </c>
      <c r="E293" s="54" t="s">
        <v>169</v>
      </c>
      <c r="F293" s="53" t="s">
        <v>91</v>
      </c>
      <c r="G293" s="118">
        <v>3</v>
      </c>
      <c r="H293" s="27" t="e">
        <f>SUM(I447,#REF!,#REF!)</f>
        <v>#REF!</v>
      </c>
    </row>
    <row r="294" spans="1:8" s="22" customFormat="1" ht="39.75" customHeight="1" thickBot="1">
      <c r="A294" s="28" t="s">
        <v>6</v>
      </c>
      <c r="B294" s="144"/>
      <c r="C294" s="29" t="s">
        <v>34</v>
      </c>
      <c r="D294" s="29" t="s">
        <v>4</v>
      </c>
      <c r="E294" s="29" t="s">
        <v>119</v>
      </c>
      <c r="F294" s="29" t="s">
        <v>1</v>
      </c>
      <c r="G294" s="32">
        <f>G286+G256</f>
        <v>10289.799999999999</v>
      </c>
      <c r="H294" s="63" t="e">
        <f>SUM(H296)</f>
        <v>#REF!</v>
      </c>
    </row>
    <row r="295" spans="1:8" s="5" customFormat="1" ht="33" customHeight="1" thickBot="1">
      <c r="A295" s="159" t="s">
        <v>12</v>
      </c>
      <c r="B295" s="145"/>
      <c r="C295" s="29" t="s">
        <v>9</v>
      </c>
      <c r="D295" s="29"/>
      <c r="E295" s="29"/>
      <c r="F295" s="29"/>
      <c r="G295" s="32">
        <f>G296+G300+G318+G326</f>
        <v>42687.7</v>
      </c>
      <c r="H295" s="64" t="e">
        <f>SUM(#REF!)</f>
        <v>#REF!</v>
      </c>
    </row>
    <row r="296" spans="1:8" s="5" customFormat="1" ht="30" customHeight="1">
      <c r="A296" s="113" t="s">
        <v>0</v>
      </c>
      <c r="B296" s="56"/>
      <c r="C296" s="46" t="s">
        <v>9</v>
      </c>
      <c r="D296" s="46" t="s">
        <v>28</v>
      </c>
      <c r="E296" s="46" t="s">
        <v>119</v>
      </c>
      <c r="F296" s="46" t="s">
        <v>1</v>
      </c>
      <c r="G296" s="108">
        <f>SUM(G297)</f>
        <v>681</v>
      </c>
      <c r="H296" s="64" t="e">
        <f>SUM(#REF!)</f>
        <v>#REF!</v>
      </c>
    </row>
    <row r="297" spans="1:8" s="5" customFormat="1" ht="44.25" customHeight="1">
      <c r="A297" s="102" t="s">
        <v>108</v>
      </c>
      <c r="B297" s="33"/>
      <c r="C297" s="30" t="s">
        <v>9</v>
      </c>
      <c r="D297" s="30" t="s">
        <v>28</v>
      </c>
      <c r="E297" s="47" t="s">
        <v>125</v>
      </c>
      <c r="F297" s="30" t="s">
        <v>1</v>
      </c>
      <c r="G297" s="96">
        <f>SUM(G298)</f>
        <v>681</v>
      </c>
      <c r="H297" s="23"/>
    </row>
    <row r="298" spans="1:8" s="5" customFormat="1" ht="36" customHeight="1">
      <c r="A298" s="97" t="s">
        <v>86</v>
      </c>
      <c r="B298" s="30"/>
      <c r="C298" s="30" t="s">
        <v>9</v>
      </c>
      <c r="D298" s="30" t="s">
        <v>28</v>
      </c>
      <c r="E298" s="47" t="s">
        <v>171</v>
      </c>
      <c r="F298" s="30" t="s">
        <v>1</v>
      </c>
      <c r="G298" s="96">
        <f>SUM(G299)</f>
        <v>681</v>
      </c>
    </row>
    <row r="299" spans="1:8" s="5" customFormat="1" ht="28.5" customHeight="1">
      <c r="A299" s="101" t="s">
        <v>100</v>
      </c>
      <c r="B299" s="33"/>
      <c r="C299" s="33" t="s">
        <v>9</v>
      </c>
      <c r="D299" s="33" t="s">
        <v>28</v>
      </c>
      <c r="E299" s="52" t="s">
        <v>171</v>
      </c>
      <c r="F299" s="33" t="s">
        <v>96</v>
      </c>
      <c r="G299" s="100">
        <v>681</v>
      </c>
      <c r="H299" s="24" t="e">
        <f>SUM(#REF!)</f>
        <v>#REF!</v>
      </c>
    </row>
    <row r="300" spans="1:8" s="5" customFormat="1" ht="39" customHeight="1">
      <c r="A300" s="97" t="s">
        <v>40</v>
      </c>
      <c r="B300" s="33"/>
      <c r="C300" s="30" t="s">
        <v>9</v>
      </c>
      <c r="D300" s="30" t="s">
        <v>29</v>
      </c>
      <c r="E300" s="30" t="s">
        <v>119</v>
      </c>
      <c r="F300" s="30" t="s">
        <v>1</v>
      </c>
      <c r="G300" s="104">
        <f>G301+G304</f>
        <v>15186</v>
      </c>
      <c r="H300" s="88" t="e">
        <f>SUM(H301)</f>
        <v>#REF!</v>
      </c>
    </row>
    <row r="301" spans="1:8" s="5" customFormat="1" ht="61.5" customHeight="1">
      <c r="A301" s="97" t="s">
        <v>217</v>
      </c>
      <c r="B301" s="30"/>
      <c r="C301" s="30" t="s">
        <v>9</v>
      </c>
      <c r="D301" s="30" t="s">
        <v>29</v>
      </c>
      <c r="E301" s="30" t="s">
        <v>172</v>
      </c>
      <c r="F301" s="30" t="s">
        <v>1</v>
      </c>
      <c r="G301" s="96">
        <f>SUM(G302)</f>
        <v>500</v>
      </c>
      <c r="H301" s="88" t="e">
        <f>SUM(#REF!)</f>
        <v>#REF!</v>
      </c>
    </row>
    <row r="302" spans="1:8" s="5" customFormat="1" ht="94.5" customHeight="1">
      <c r="A302" s="97" t="s">
        <v>279</v>
      </c>
      <c r="B302" s="30"/>
      <c r="C302" s="30" t="s">
        <v>9</v>
      </c>
      <c r="D302" s="30" t="s">
        <v>29</v>
      </c>
      <c r="E302" s="30" t="s">
        <v>276</v>
      </c>
      <c r="F302" s="30" t="s">
        <v>1</v>
      </c>
      <c r="G302" s="96">
        <f>SUM(G303)</f>
        <v>500</v>
      </c>
      <c r="H302" s="7"/>
    </row>
    <row r="303" spans="1:8" s="5" customFormat="1" ht="33.75" customHeight="1">
      <c r="A303" s="101" t="s">
        <v>97</v>
      </c>
      <c r="B303" s="33"/>
      <c r="C303" s="33" t="s">
        <v>9</v>
      </c>
      <c r="D303" s="33" t="s">
        <v>29</v>
      </c>
      <c r="E303" s="33" t="s">
        <v>276</v>
      </c>
      <c r="F303" s="33" t="s">
        <v>96</v>
      </c>
      <c r="G303" s="100">
        <v>500</v>
      </c>
      <c r="H303" s="88" t="e">
        <f>SUM(H304)</f>
        <v>#REF!</v>
      </c>
    </row>
    <row r="304" spans="1:8" s="5" customFormat="1" ht="32.25" customHeight="1">
      <c r="A304" s="102" t="s">
        <v>108</v>
      </c>
      <c r="B304" s="33"/>
      <c r="C304" s="30" t="s">
        <v>9</v>
      </c>
      <c r="D304" s="30" t="s">
        <v>29</v>
      </c>
      <c r="E304" s="47" t="s">
        <v>125</v>
      </c>
      <c r="F304" s="30" t="s">
        <v>1</v>
      </c>
      <c r="G304" s="96">
        <f>G305+G309+G311+G313+G315+G307</f>
        <v>14686</v>
      </c>
      <c r="H304" s="88" t="e">
        <f>SUM(#REF!)</f>
        <v>#REF!</v>
      </c>
    </row>
    <row r="305" spans="1:8" s="5" customFormat="1" ht="35.25" customHeight="1">
      <c r="A305" s="97" t="s">
        <v>85</v>
      </c>
      <c r="B305" s="30" t="s">
        <v>57</v>
      </c>
      <c r="C305" s="30" t="s">
        <v>9</v>
      </c>
      <c r="D305" s="30" t="s">
        <v>29</v>
      </c>
      <c r="E305" s="30" t="s">
        <v>173</v>
      </c>
      <c r="F305" s="30" t="s">
        <v>1</v>
      </c>
      <c r="G305" s="96">
        <f>SUM(G306)</f>
        <v>55.4</v>
      </c>
      <c r="H305" s="7"/>
    </row>
    <row r="306" spans="1:8" s="5" customFormat="1" ht="53.25" customHeight="1">
      <c r="A306" s="101" t="s">
        <v>100</v>
      </c>
      <c r="B306" s="33" t="s">
        <v>57</v>
      </c>
      <c r="C306" s="33" t="s">
        <v>9</v>
      </c>
      <c r="D306" s="33" t="s">
        <v>29</v>
      </c>
      <c r="E306" s="33" t="s">
        <v>173</v>
      </c>
      <c r="F306" s="33" t="s">
        <v>96</v>
      </c>
      <c r="G306" s="100">
        <v>55.4</v>
      </c>
      <c r="H306" s="88" t="e">
        <f>SUM(#REF!)</f>
        <v>#REF!</v>
      </c>
    </row>
    <row r="307" spans="1:8" s="5" customFormat="1" ht="46.5" customHeight="1">
      <c r="A307" s="97" t="s">
        <v>275</v>
      </c>
      <c r="B307" s="30" t="s">
        <v>57</v>
      </c>
      <c r="C307" s="30" t="s">
        <v>9</v>
      </c>
      <c r="D307" s="30" t="s">
        <v>29</v>
      </c>
      <c r="E307" s="30" t="s">
        <v>274</v>
      </c>
      <c r="F307" s="30" t="s">
        <v>1</v>
      </c>
      <c r="G307" s="96">
        <f>SUM(G308)</f>
        <v>0</v>
      </c>
      <c r="H307" s="7"/>
    </row>
    <row r="308" spans="1:8" s="5" customFormat="1" ht="30.75" customHeight="1">
      <c r="A308" s="101" t="s">
        <v>100</v>
      </c>
      <c r="B308" s="33" t="s">
        <v>57</v>
      </c>
      <c r="C308" s="33" t="s">
        <v>9</v>
      </c>
      <c r="D308" s="33" t="s">
        <v>29</v>
      </c>
      <c r="E308" s="33" t="s">
        <v>274</v>
      </c>
      <c r="F308" s="33" t="s">
        <v>96</v>
      </c>
      <c r="G308" s="100">
        <v>0</v>
      </c>
      <c r="H308" s="7"/>
    </row>
    <row r="309" spans="1:8" s="12" customFormat="1" ht="113.25" customHeight="1">
      <c r="A309" s="97" t="s">
        <v>82</v>
      </c>
      <c r="B309" s="30" t="s">
        <v>57</v>
      </c>
      <c r="C309" s="30" t="s">
        <v>9</v>
      </c>
      <c r="D309" s="30" t="s">
        <v>29</v>
      </c>
      <c r="E309" s="30" t="s">
        <v>177</v>
      </c>
      <c r="F309" s="30" t="s">
        <v>1</v>
      </c>
      <c r="G309" s="96">
        <f>SUM(G310)</f>
        <v>5256</v>
      </c>
      <c r="H309" s="24" t="e">
        <f>SUM(#REF!,#REF!)</f>
        <v>#REF!</v>
      </c>
    </row>
    <row r="310" spans="1:8" s="12" customFormat="1" ht="45" customHeight="1">
      <c r="A310" s="101" t="s">
        <v>117</v>
      </c>
      <c r="B310" s="33" t="s">
        <v>57</v>
      </c>
      <c r="C310" s="33" t="s">
        <v>9</v>
      </c>
      <c r="D310" s="33" t="s">
        <v>29</v>
      </c>
      <c r="E310" s="33" t="s">
        <v>177</v>
      </c>
      <c r="F310" s="33" t="s">
        <v>96</v>
      </c>
      <c r="G310" s="107">
        <v>5256</v>
      </c>
      <c r="H310" s="5"/>
    </row>
    <row r="311" spans="1:8" s="5" customFormat="1" ht="108.75" customHeight="1">
      <c r="A311" s="97" t="s">
        <v>83</v>
      </c>
      <c r="B311" s="30"/>
      <c r="C311" s="30" t="s">
        <v>9</v>
      </c>
      <c r="D311" s="30" t="s">
        <v>29</v>
      </c>
      <c r="E311" s="30" t="s">
        <v>178</v>
      </c>
      <c r="F311" s="30" t="s">
        <v>1</v>
      </c>
      <c r="G311" s="96">
        <f>SUM(G312)</f>
        <v>137.6</v>
      </c>
      <c r="H311" s="24" t="e">
        <f>SUM(#REF!)</f>
        <v>#REF!</v>
      </c>
    </row>
    <row r="312" spans="1:8" s="12" customFormat="1" ht="45" customHeight="1">
      <c r="A312" s="101" t="s">
        <v>118</v>
      </c>
      <c r="B312" s="33"/>
      <c r="C312" s="33" t="s">
        <v>9</v>
      </c>
      <c r="D312" s="33" t="s">
        <v>29</v>
      </c>
      <c r="E312" s="33" t="s">
        <v>178</v>
      </c>
      <c r="F312" s="33" t="s">
        <v>96</v>
      </c>
      <c r="G312" s="100">
        <v>137.6</v>
      </c>
      <c r="H312" s="5"/>
    </row>
    <row r="313" spans="1:8" s="5" customFormat="1" ht="113.25" customHeight="1">
      <c r="A313" s="97" t="s">
        <v>84</v>
      </c>
      <c r="B313" s="30"/>
      <c r="C313" s="30" t="s">
        <v>9</v>
      </c>
      <c r="D313" s="30" t="s">
        <v>29</v>
      </c>
      <c r="E313" s="30" t="s">
        <v>179</v>
      </c>
      <c r="F313" s="30" t="s">
        <v>1</v>
      </c>
      <c r="G313" s="96">
        <f>SUM(G314)</f>
        <v>1271.8</v>
      </c>
      <c r="H313" s="24" t="e">
        <f>SUM(#REF!)</f>
        <v>#REF!</v>
      </c>
    </row>
    <row r="314" spans="1:8" s="12" customFormat="1" ht="57.75" customHeight="1">
      <c r="A314" s="101" t="s">
        <v>117</v>
      </c>
      <c r="B314" s="33"/>
      <c r="C314" s="33" t="s">
        <v>9</v>
      </c>
      <c r="D314" s="33" t="s">
        <v>29</v>
      </c>
      <c r="E314" s="33" t="s">
        <v>179</v>
      </c>
      <c r="F314" s="33" t="s">
        <v>96</v>
      </c>
      <c r="G314" s="100">
        <v>1271.8</v>
      </c>
      <c r="H314" s="24" t="e">
        <f>SUM(#REF!)</f>
        <v>#REF!</v>
      </c>
    </row>
    <row r="315" spans="1:8" s="5" customFormat="1" ht="42.75" customHeight="1">
      <c r="A315" s="97" t="s">
        <v>87</v>
      </c>
      <c r="B315" s="30" t="s">
        <v>57</v>
      </c>
      <c r="C315" s="30" t="s">
        <v>9</v>
      </c>
      <c r="D315" s="30" t="s">
        <v>29</v>
      </c>
      <c r="E315" s="30" t="s">
        <v>180</v>
      </c>
      <c r="F315" s="30" t="s">
        <v>1</v>
      </c>
      <c r="G315" s="96">
        <f>G316+G317</f>
        <v>7965.2000000000007</v>
      </c>
      <c r="H315" s="62"/>
    </row>
    <row r="316" spans="1:8" ht="45.75" customHeight="1">
      <c r="A316" s="101" t="s">
        <v>61</v>
      </c>
      <c r="B316" s="33" t="s">
        <v>57</v>
      </c>
      <c r="C316" s="33" t="s">
        <v>9</v>
      </c>
      <c r="D316" s="33" t="s">
        <v>29</v>
      </c>
      <c r="E316" s="33" t="s">
        <v>180</v>
      </c>
      <c r="F316" s="33" t="s">
        <v>60</v>
      </c>
      <c r="G316" s="100">
        <v>215.1</v>
      </c>
      <c r="H316" s="7"/>
    </row>
    <row r="317" spans="1:8" ht="34.5" customHeight="1" thickBot="1">
      <c r="A317" s="101" t="s">
        <v>40</v>
      </c>
      <c r="B317" s="33" t="s">
        <v>57</v>
      </c>
      <c r="C317" s="33" t="s">
        <v>9</v>
      </c>
      <c r="D317" s="33" t="s">
        <v>29</v>
      </c>
      <c r="E317" s="33" t="s">
        <v>180</v>
      </c>
      <c r="F317" s="33" t="s">
        <v>96</v>
      </c>
      <c r="G317" s="100">
        <v>7750.1</v>
      </c>
      <c r="H317" s="24" t="e">
        <f>SUM(#REF!,#REF!)</f>
        <v>#REF!</v>
      </c>
    </row>
    <row r="318" spans="1:8" ht="44.25" customHeight="1" thickBot="1">
      <c r="A318" s="168" t="s">
        <v>269</v>
      </c>
      <c r="B318" s="33"/>
      <c r="C318" s="30" t="s">
        <v>9</v>
      </c>
      <c r="D318" s="30" t="s">
        <v>30</v>
      </c>
      <c r="E318" s="30" t="s">
        <v>119</v>
      </c>
      <c r="F318" s="30" t="s">
        <v>1</v>
      </c>
      <c r="G318" s="96">
        <f>SUM(G319)</f>
        <v>25820.7</v>
      </c>
      <c r="H318" s="11" t="e">
        <f>SUM(#REF!,#REF!,#REF!,#REF!,#REF!,H260,#REF!,#REF!,#REF!)</f>
        <v>#REF!</v>
      </c>
    </row>
    <row r="319" spans="1:8" ht="34.5" customHeight="1">
      <c r="A319" s="102" t="s">
        <v>108</v>
      </c>
      <c r="B319" s="61"/>
      <c r="C319" s="30" t="s">
        <v>9</v>
      </c>
      <c r="D319" s="30" t="s">
        <v>30</v>
      </c>
      <c r="E319" s="47" t="s">
        <v>125</v>
      </c>
      <c r="F319" s="30" t="s">
        <v>1</v>
      </c>
      <c r="G319" s="96">
        <f>SUM(G322,G320,G324)</f>
        <v>25820.7</v>
      </c>
    </row>
    <row r="320" spans="1:8" ht="104.25" customHeight="1">
      <c r="A320" s="97" t="s">
        <v>88</v>
      </c>
      <c r="B320" s="44"/>
      <c r="C320" s="30" t="s">
        <v>9</v>
      </c>
      <c r="D320" s="30" t="s">
        <v>30</v>
      </c>
      <c r="E320" s="47" t="s">
        <v>181</v>
      </c>
      <c r="F320" s="30" t="s">
        <v>1</v>
      </c>
      <c r="G320" s="96">
        <f>SUM(G321)</f>
        <v>1623.7</v>
      </c>
    </row>
    <row r="321" spans="1:7" ht="34.5" customHeight="1">
      <c r="A321" s="101" t="s">
        <v>118</v>
      </c>
      <c r="B321" s="95"/>
      <c r="C321" s="33" t="s">
        <v>9</v>
      </c>
      <c r="D321" s="33" t="s">
        <v>30</v>
      </c>
      <c r="E321" s="33" t="s">
        <v>181</v>
      </c>
      <c r="F321" s="33" t="s">
        <v>96</v>
      </c>
      <c r="G321" s="100">
        <v>1623.7</v>
      </c>
    </row>
    <row r="322" spans="1:7" ht="34.5" customHeight="1">
      <c r="A322" s="97" t="s">
        <v>93</v>
      </c>
      <c r="B322" s="44"/>
      <c r="C322" s="30" t="s">
        <v>9</v>
      </c>
      <c r="D322" s="30" t="s">
        <v>30</v>
      </c>
      <c r="E322" s="47" t="s">
        <v>182</v>
      </c>
      <c r="F322" s="30" t="s">
        <v>1</v>
      </c>
      <c r="G322" s="96">
        <f>SUM(G323)</f>
        <v>13693</v>
      </c>
    </row>
    <row r="323" spans="1:7" ht="34.5" customHeight="1">
      <c r="A323" s="101" t="s">
        <v>118</v>
      </c>
      <c r="B323" s="45"/>
      <c r="C323" s="33" t="s">
        <v>9</v>
      </c>
      <c r="D323" s="33" t="s">
        <v>30</v>
      </c>
      <c r="E323" s="52" t="s">
        <v>182</v>
      </c>
      <c r="F323" s="33" t="s">
        <v>96</v>
      </c>
      <c r="G323" s="100">
        <v>13693</v>
      </c>
    </row>
    <row r="324" spans="1:7" ht="78.75" customHeight="1">
      <c r="A324" s="97" t="s">
        <v>89</v>
      </c>
      <c r="B324" s="30"/>
      <c r="C324" s="30" t="s">
        <v>9</v>
      </c>
      <c r="D324" s="30" t="s">
        <v>30</v>
      </c>
      <c r="E324" s="47" t="s">
        <v>183</v>
      </c>
      <c r="F324" s="30" t="s">
        <v>1</v>
      </c>
      <c r="G324" s="96">
        <f>SUM(,G325)</f>
        <v>10504</v>
      </c>
    </row>
    <row r="325" spans="1:7" ht="39.75" customHeight="1">
      <c r="A325" s="101" t="s">
        <v>61</v>
      </c>
      <c r="B325" s="33"/>
      <c r="C325" s="33" t="s">
        <v>9</v>
      </c>
      <c r="D325" s="33" t="s">
        <v>30</v>
      </c>
      <c r="E325" s="52" t="s">
        <v>183</v>
      </c>
      <c r="F325" s="33" t="s">
        <v>60</v>
      </c>
      <c r="G325" s="100">
        <v>10504</v>
      </c>
    </row>
    <row r="326" spans="1:7" ht="27.75" customHeight="1">
      <c r="A326" s="97" t="s">
        <v>204</v>
      </c>
      <c r="B326" s="33"/>
      <c r="C326" s="30" t="s">
        <v>9</v>
      </c>
      <c r="D326" s="30" t="s">
        <v>32</v>
      </c>
      <c r="E326" s="30" t="s">
        <v>119</v>
      </c>
      <c r="F326" s="30" t="s">
        <v>1</v>
      </c>
      <c r="G326" s="96">
        <f>SUM(G327)</f>
        <v>1000</v>
      </c>
    </row>
    <row r="327" spans="1:7" ht="34.5" customHeight="1">
      <c r="A327" s="97" t="s">
        <v>87</v>
      </c>
      <c r="B327" s="30" t="s">
        <v>57</v>
      </c>
      <c r="C327" s="30" t="s">
        <v>9</v>
      </c>
      <c r="D327" s="30" t="s">
        <v>32</v>
      </c>
      <c r="E327" s="30" t="s">
        <v>180</v>
      </c>
      <c r="F327" s="30" t="s">
        <v>1</v>
      </c>
      <c r="G327" s="96">
        <f>SUM(G328,G329)</f>
        <v>1000</v>
      </c>
    </row>
    <row r="328" spans="1:7" ht="95.25" customHeight="1">
      <c r="A328" s="101" t="s">
        <v>116</v>
      </c>
      <c r="B328" s="33" t="s">
        <v>57</v>
      </c>
      <c r="C328" s="33" t="s">
        <v>9</v>
      </c>
      <c r="D328" s="33" t="s">
        <v>32</v>
      </c>
      <c r="E328" s="33" t="s">
        <v>180</v>
      </c>
      <c r="F328" s="33" t="s">
        <v>58</v>
      </c>
      <c r="G328" s="100">
        <v>916.4</v>
      </c>
    </row>
    <row r="329" spans="1:7" ht="66.75" customHeight="1" thickBot="1">
      <c r="A329" s="116" t="s">
        <v>61</v>
      </c>
      <c r="B329" s="53" t="s">
        <v>57</v>
      </c>
      <c r="C329" s="53" t="s">
        <v>9</v>
      </c>
      <c r="D329" s="53" t="s">
        <v>32</v>
      </c>
      <c r="E329" s="53" t="s">
        <v>180</v>
      </c>
      <c r="F329" s="53" t="s">
        <v>60</v>
      </c>
      <c r="G329" s="118">
        <v>83.6</v>
      </c>
    </row>
    <row r="330" spans="1:7" ht="34.5" customHeight="1" thickBot="1">
      <c r="A330" s="28" t="s">
        <v>27</v>
      </c>
      <c r="B330" s="29"/>
      <c r="C330" s="29" t="s">
        <v>9</v>
      </c>
      <c r="D330" s="29" t="s">
        <v>4</v>
      </c>
      <c r="E330" s="29" t="s">
        <v>119</v>
      </c>
      <c r="F330" s="29" t="s">
        <v>1</v>
      </c>
      <c r="G330" s="32">
        <f>SUM(G295)</f>
        <v>42687.7</v>
      </c>
    </row>
    <row r="331" spans="1:7" ht="34.5" customHeight="1" thickBot="1">
      <c r="A331" s="159" t="s">
        <v>23</v>
      </c>
      <c r="B331" s="146"/>
      <c r="C331" s="29" t="s">
        <v>10</v>
      </c>
      <c r="D331" s="29" t="s">
        <v>4</v>
      </c>
      <c r="E331" s="55"/>
      <c r="F331" s="55"/>
      <c r="G331" s="32">
        <f>SUM(G332)</f>
        <v>610</v>
      </c>
    </row>
    <row r="332" spans="1:7" ht="40.5" customHeight="1">
      <c r="A332" s="119" t="s">
        <v>53</v>
      </c>
      <c r="B332" s="56"/>
      <c r="C332" s="46" t="s">
        <v>10</v>
      </c>
      <c r="D332" s="46" t="s">
        <v>28</v>
      </c>
      <c r="E332" s="46" t="s">
        <v>119</v>
      </c>
      <c r="F332" s="46" t="s">
        <v>1</v>
      </c>
      <c r="G332" s="108">
        <f>SUM(G339,G336,G333)</f>
        <v>610</v>
      </c>
    </row>
    <row r="333" spans="1:7" ht="108" customHeight="1">
      <c r="A333" s="97" t="s">
        <v>210</v>
      </c>
      <c r="B333" s="33"/>
      <c r="C333" s="30" t="s">
        <v>10</v>
      </c>
      <c r="D333" s="30" t="s">
        <v>28</v>
      </c>
      <c r="E333" s="30" t="s">
        <v>154</v>
      </c>
      <c r="F333" s="30" t="s">
        <v>1</v>
      </c>
      <c r="G333" s="96">
        <f>SUM(G334)</f>
        <v>75</v>
      </c>
    </row>
    <row r="334" spans="1:7" ht="59.25" customHeight="1">
      <c r="A334" s="97" t="s">
        <v>55</v>
      </c>
      <c r="B334" s="30"/>
      <c r="C334" s="30" t="s">
        <v>10</v>
      </c>
      <c r="D334" s="30" t="s">
        <v>28</v>
      </c>
      <c r="E334" s="30" t="s">
        <v>184</v>
      </c>
      <c r="F334" s="30" t="s">
        <v>1</v>
      </c>
      <c r="G334" s="96">
        <f>SUM(G335)</f>
        <v>75</v>
      </c>
    </row>
    <row r="335" spans="1:7" ht="50.25" customHeight="1">
      <c r="A335" s="101" t="s">
        <v>61</v>
      </c>
      <c r="B335" s="33"/>
      <c r="C335" s="33" t="s">
        <v>10</v>
      </c>
      <c r="D335" s="33" t="s">
        <v>28</v>
      </c>
      <c r="E335" s="33" t="s">
        <v>184</v>
      </c>
      <c r="F335" s="33" t="s">
        <v>60</v>
      </c>
      <c r="G335" s="100">
        <v>75</v>
      </c>
    </row>
    <row r="336" spans="1:7" ht="60" customHeight="1">
      <c r="A336" s="97" t="s">
        <v>218</v>
      </c>
      <c r="B336" s="33"/>
      <c r="C336" s="30" t="s">
        <v>10</v>
      </c>
      <c r="D336" s="30" t="s">
        <v>28</v>
      </c>
      <c r="E336" s="30" t="s">
        <v>156</v>
      </c>
      <c r="F336" s="30" t="s">
        <v>1</v>
      </c>
      <c r="G336" s="96">
        <f>SUM(G337)</f>
        <v>25</v>
      </c>
    </row>
    <row r="337" spans="1:7" ht="43.5" customHeight="1">
      <c r="A337" s="97" t="s">
        <v>55</v>
      </c>
      <c r="B337" s="30"/>
      <c r="C337" s="30" t="s">
        <v>10</v>
      </c>
      <c r="D337" s="30" t="s">
        <v>28</v>
      </c>
      <c r="E337" s="30" t="s">
        <v>185</v>
      </c>
      <c r="F337" s="30" t="s">
        <v>1</v>
      </c>
      <c r="G337" s="96">
        <f>SUM(G338)</f>
        <v>25</v>
      </c>
    </row>
    <row r="338" spans="1:7" ht="48.75" customHeight="1">
      <c r="A338" s="101" t="s">
        <v>61</v>
      </c>
      <c r="B338" s="33"/>
      <c r="C338" s="33" t="s">
        <v>10</v>
      </c>
      <c r="D338" s="33" t="s">
        <v>28</v>
      </c>
      <c r="E338" s="33" t="s">
        <v>185</v>
      </c>
      <c r="F338" s="33" t="s">
        <v>60</v>
      </c>
      <c r="G338" s="100">
        <v>25</v>
      </c>
    </row>
    <row r="339" spans="1:7" ht="64.5" customHeight="1">
      <c r="A339" s="102" t="s">
        <v>250</v>
      </c>
      <c r="B339" s="33"/>
      <c r="C339" s="30" t="s">
        <v>10</v>
      </c>
      <c r="D339" s="30" t="s">
        <v>28</v>
      </c>
      <c r="E339" s="30" t="s">
        <v>186</v>
      </c>
      <c r="F339" s="30" t="s">
        <v>1</v>
      </c>
      <c r="G339" s="96">
        <f>SUM(G340)</f>
        <v>510</v>
      </c>
    </row>
    <row r="340" spans="1:7" ht="31.5">
      <c r="A340" s="97" t="s">
        <v>55</v>
      </c>
      <c r="B340" s="30"/>
      <c r="C340" s="30" t="s">
        <v>10</v>
      </c>
      <c r="D340" s="30" t="s">
        <v>28</v>
      </c>
      <c r="E340" s="30" t="s">
        <v>187</v>
      </c>
      <c r="F340" s="30" t="s">
        <v>1</v>
      </c>
      <c r="G340" s="96">
        <v>510</v>
      </c>
    </row>
    <row r="341" spans="1:7" ht="36" customHeight="1" thickBot="1">
      <c r="A341" s="116" t="s">
        <v>61</v>
      </c>
      <c r="B341" s="53"/>
      <c r="C341" s="53" t="s">
        <v>10</v>
      </c>
      <c r="D341" s="53" t="s">
        <v>28</v>
      </c>
      <c r="E341" s="53" t="s">
        <v>187</v>
      </c>
      <c r="F341" s="53" t="s">
        <v>60</v>
      </c>
      <c r="G341" s="118">
        <v>510</v>
      </c>
    </row>
    <row r="342" spans="1:7" ht="33" customHeight="1" thickBot="1">
      <c r="A342" s="34" t="s">
        <v>49</v>
      </c>
      <c r="B342" s="55"/>
      <c r="C342" s="29" t="s">
        <v>10</v>
      </c>
      <c r="D342" s="29" t="s">
        <v>4</v>
      </c>
      <c r="E342" s="29" t="s">
        <v>69</v>
      </c>
      <c r="F342" s="29" t="s">
        <v>1</v>
      </c>
      <c r="G342" s="32">
        <f>SUM(G331)</f>
        <v>610</v>
      </c>
    </row>
    <row r="343" spans="1:7" ht="57.75" customHeight="1" thickBot="1">
      <c r="A343" s="159" t="s">
        <v>48</v>
      </c>
      <c r="B343" s="146"/>
      <c r="C343" s="29" t="s">
        <v>36</v>
      </c>
      <c r="D343" s="55"/>
      <c r="E343" s="55"/>
      <c r="F343" s="55"/>
      <c r="G343" s="32">
        <f>SUM(G344)</f>
        <v>600</v>
      </c>
    </row>
    <row r="344" spans="1:7" ht="40.5" customHeight="1">
      <c r="A344" s="119" t="s">
        <v>56</v>
      </c>
      <c r="B344" s="56"/>
      <c r="C344" s="46" t="s">
        <v>36</v>
      </c>
      <c r="D344" s="46" t="s">
        <v>8</v>
      </c>
      <c r="E344" s="46" t="s">
        <v>119</v>
      </c>
      <c r="F344" s="46" t="s">
        <v>1</v>
      </c>
      <c r="G344" s="108">
        <f>G345+G348</f>
        <v>600</v>
      </c>
    </row>
    <row r="345" spans="1:7" ht="50.25" customHeight="1">
      <c r="A345" s="102" t="s">
        <v>108</v>
      </c>
      <c r="B345" s="30"/>
      <c r="C345" s="30" t="s">
        <v>36</v>
      </c>
      <c r="D345" s="30" t="s">
        <v>8</v>
      </c>
      <c r="E345" s="30" t="s">
        <v>125</v>
      </c>
      <c r="F345" s="30" t="s">
        <v>1</v>
      </c>
      <c r="G345" s="96">
        <f>G346</f>
        <v>600</v>
      </c>
    </row>
    <row r="346" spans="1:7" s="5" customFormat="1" ht="36" customHeight="1">
      <c r="A346" s="97" t="s">
        <v>90</v>
      </c>
      <c r="B346" s="30"/>
      <c r="C346" s="30" t="s">
        <v>36</v>
      </c>
      <c r="D346" s="30" t="s">
        <v>8</v>
      </c>
      <c r="E346" s="30" t="s">
        <v>188</v>
      </c>
      <c r="F346" s="30" t="s">
        <v>1</v>
      </c>
      <c r="G346" s="96">
        <f>SUM(G347)</f>
        <v>600</v>
      </c>
    </row>
    <row r="347" spans="1:7" ht="51.75" customHeight="1">
      <c r="A347" s="116" t="s">
        <v>99</v>
      </c>
      <c r="B347" s="53"/>
      <c r="C347" s="53" t="s">
        <v>36</v>
      </c>
      <c r="D347" s="53" t="s">
        <v>8</v>
      </c>
      <c r="E347" s="53" t="s">
        <v>188</v>
      </c>
      <c r="F347" s="53" t="s">
        <v>98</v>
      </c>
      <c r="G347" s="118">
        <v>600</v>
      </c>
    </row>
    <row r="348" spans="1:7" ht="114.75" customHeight="1">
      <c r="A348" s="165" t="s">
        <v>266</v>
      </c>
      <c r="B348" s="33"/>
      <c r="C348" s="30" t="s">
        <v>36</v>
      </c>
      <c r="D348" s="30" t="s">
        <v>8</v>
      </c>
      <c r="E348" s="30" t="s">
        <v>267</v>
      </c>
      <c r="F348" s="30" t="s">
        <v>1</v>
      </c>
      <c r="G348" s="96">
        <f>G349</f>
        <v>0</v>
      </c>
    </row>
    <row r="349" spans="1:7" ht="41.25" customHeight="1" thickBot="1">
      <c r="A349" s="116" t="s">
        <v>99</v>
      </c>
      <c r="B349" s="53"/>
      <c r="C349" s="30" t="s">
        <v>36</v>
      </c>
      <c r="D349" s="30" t="s">
        <v>8</v>
      </c>
      <c r="E349" s="30" t="s">
        <v>267</v>
      </c>
      <c r="F349" s="53" t="s">
        <v>98</v>
      </c>
      <c r="G349" s="118">
        <v>0</v>
      </c>
    </row>
    <row r="350" spans="1:7" ht="39.75" customHeight="1" thickBot="1">
      <c r="A350" s="34" t="s">
        <v>50</v>
      </c>
      <c r="B350" s="55"/>
      <c r="C350" s="29" t="s">
        <v>36</v>
      </c>
      <c r="D350" s="29" t="s">
        <v>4</v>
      </c>
      <c r="E350" s="29" t="s">
        <v>69</v>
      </c>
      <c r="F350" s="29" t="s">
        <v>1</v>
      </c>
      <c r="G350" s="32">
        <f>SUM(G343)</f>
        <v>600</v>
      </c>
    </row>
    <row r="351" spans="1:7" ht="49.5" customHeight="1" thickBot="1">
      <c r="A351" s="160" t="s">
        <v>254</v>
      </c>
      <c r="B351" s="141"/>
      <c r="C351" s="29" t="s">
        <v>251</v>
      </c>
      <c r="D351" s="29"/>
      <c r="E351" s="29"/>
      <c r="F351" s="29"/>
      <c r="G351" s="32">
        <f>G352</f>
        <v>11091.5</v>
      </c>
    </row>
    <row r="352" spans="1:7" ht="35.25" customHeight="1">
      <c r="A352" s="113" t="s">
        <v>252</v>
      </c>
      <c r="B352" s="147"/>
      <c r="C352" s="46" t="s">
        <v>251</v>
      </c>
      <c r="D352" s="130" t="s">
        <v>29</v>
      </c>
      <c r="E352" s="46" t="s">
        <v>119</v>
      </c>
      <c r="F352" s="46"/>
      <c r="G352" s="108">
        <f>G353</f>
        <v>11091.5</v>
      </c>
    </row>
    <row r="353" spans="1:8" ht="57" customHeight="1">
      <c r="A353" s="102" t="s">
        <v>108</v>
      </c>
      <c r="B353" s="48"/>
      <c r="C353" s="30" t="s">
        <v>251</v>
      </c>
      <c r="D353" s="49" t="s">
        <v>29</v>
      </c>
      <c r="E353" s="70" t="s">
        <v>125</v>
      </c>
      <c r="F353" s="49" t="s">
        <v>1</v>
      </c>
      <c r="G353" s="104">
        <f>G355</f>
        <v>11091.5</v>
      </c>
    </row>
    <row r="354" spans="1:8" ht="35.25" customHeight="1">
      <c r="A354" s="97" t="s">
        <v>219</v>
      </c>
      <c r="B354" s="66"/>
      <c r="C354" s="30" t="s">
        <v>251</v>
      </c>
      <c r="D354" s="49" t="s">
        <v>29</v>
      </c>
      <c r="E354" s="30" t="s">
        <v>221</v>
      </c>
      <c r="F354" s="30" t="s">
        <v>1</v>
      </c>
      <c r="G354" s="96">
        <f>G355</f>
        <v>11091.5</v>
      </c>
    </row>
    <row r="355" spans="1:8" ht="27.75" customHeight="1" thickBot="1">
      <c r="A355" s="116" t="s">
        <v>220</v>
      </c>
      <c r="B355" s="148"/>
      <c r="C355" s="53" t="s">
        <v>251</v>
      </c>
      <c r="D355" s="149" t="s">
        <v>29</v>
      </c>
      <c r="E355" s="53" t="s">
        <v>221</v>
      </c>
      <c r="F355" s="53" t="s">
        <v>222</v>
      </c>
      <c r="G355" s="118">
        <v>11091.5</v>
      </c>
    </row>
    <row r="356" spans="1:8" ht="37.5" customHeight="1" thickBot="1">
      <c r="A356" s="150" t="s">
        <v>253</v>
      </c>
      <c r="B356" s="151"/>
      <c r="C356" s="152" t="s">
        <v>251</v>
      </c>
      <c r="D356" s="152" t="s">
        <v>4</v>
      </c>
      <c r="E356" s="152" t="s">
        <v>119</v>
      </c>
      <c r="F356" s="152" t="s">
        <v>1</v>
      </c>
      <c r="G356" s="35">
        <f>G351</f>
        <v>11091.5</v>
      </c>
      <c r="H356" s="89">
        <f>H357</f>
        <v>0</v>
      </c>
    </row>
    <row r="357" spans="1:8" ht="39" customHeight="1" thickBot="1">
      <c r="A357" s="153" t="s">
        <v>41</v>
      </c>
      <c r="B357" s="29"/>
      <c r="C357" s="29"/>
      <c r="D357" s="29"/>
      <c r="E357" s="29"/>
      <c r="F357" s="29"/>
      <c r="G357" s="32">
        <f>G350+G342+G330+G294+G254+G140+G134+G112+G99+G92+G356</f>
        <v>337341.69999999995</v>
      </c>
      <c r="H357" s="89">
        <f>H358</f>
        <v>0</v>
      </c>
    </row>
    <row r="358" spans="1:8" ht="36.75" customHeight="1">
      <c r="G358" s="59"/>
      <c r="H358" s="25"/>
    </row>
    <row r="359" spans="1:8" ht="27.75" customHeight="1">
      <c r="H359" s="89">
        <f>H360</f>
        <v>0</v>
      </c>
    </row>
    <row r="360" spans="1:8" ht="31.5" customHeight="1">
      <c r="H360" s="15"/>
    </row>
    <row r="361" spans="1:8" ht="25.5" customHeight="1">
      <c r="H361" s="89">
        <f>H356</f>
        <v>0</v>
      </c>
    </row>
    <row r="362" spans="1:8" ht="32.25" customHeight="1"/>
  </sheetData>
  <mergeCells count="10">
    <mergeCell ref="C1:H1"/>
    <mergeCell ref="C2:H2"/>
    <mergeCell ref="C4:G4"/>
    <mergeCell ref="B12:F12"/>
    <mergeCell ref="A12:A13"/>
    <mergeCell ref="G12:G13"/>
    <mergeCell ref="G5:H5"/>
    <mergeCell ref="A7:I7"/>
    <mergeCell ref="A8:I8"/>
    <mergeCell ref="A9:I9"/>
  </mergeCells>
  <phoneticPr fontId="12" type="noConversion"/>
  <printOptions gridLinesSet="0"/>
  <pageMargins left="0.55118110236220474" right="0.15748031496062992" top="0.51181102362204722" bottom="0.19685039370078741" header="0.39370078740157483" footer="0.19685039370078741"/>
  <pageSetup paperSize="9" scale="59" firstPageNumber="127" orientation="portrait" useFirstPageNumber="1" horizontalDpi="300" verticalDpi="300" r:id="rId1"/>
  <headerFooter alignWithMargins="0"/>
  <rowBreaks count="6" manualBreakCount="6">
    <brk id="208" max="6" man="1"/>
    <brk id="234" max="6" man="1"/>
    <brk id="254" max="16383" man="1"/>
    <brk id="279" max="16383" man="1"/>
    <brk id="307" max="6" man="1"/>
    <brk id="3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Пользователь</cp:lastModifiedBy>
  <cp:lastPrinted>2018-11-15T07:09:12Z</cp:lastPrinted>
  <dcterms:created xsi:type="dcterms:W3CDTF">2001-04-26T07:34:20Z</dcterms:created>
  <dcterms:modified xsi:type="dcterms:W3CDTF">2018-12-12T11:06:26Z</dcterms:modified>
</cp:coreProperties>
</file>